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565\Desktop\"/>
    </mc:Choice>
  </mc:AlternateContent>
  <bookViews>
    <workbookView xWindow="0" yWindow="0" windowWidth="20490" windowHeight="8805" tabRatio="756" firstSheet="1" activeTab="2"/>
  </bookViews>
  <sheets>
    <sheet name="R2.9" sheetId="120" state="hidden" r:id="rId1"/>
    <sheet name="R2.10" sheetId="124" r:id="rId2"/>
    <sheet name="R2.11" sheetId="125" r:id="rId3"/>
    <sheet name="R2.12" sheetId="126" r:id="rId4"/>
    <sheet name="R3.1" sheetId="127" r:id="rId5"/>
    <sheet name="R3.2" sheetId="128" r:id="rId6"/>
    <sheet name="R3.3" sheetId="129" r:id="rId7"/>
    <sheet name="R3.4" sheetId="130" r:id="rId8"/>
    <sheet name="R3.5" sheetId="131" r:id="rId9"/>
    <sheet name="R3.6" sheetId="132" r:id="rId10"/>
    <sheet name="R3.7" sheetId="133" r:id="rId11"/>
    <sheet name="R3.8" sheetId="134" r:id="rId12"/>
    <sheet name="R3.9" sheetId="135" r:id="rId13"/>
    <sheet name="R3.10" sheetId="136" r:id="rId14"/>
    <sheet name="R3.11" sheetId="137" r:id="rId15"/>
    <sheet name="R3.12" sheetId="138" r:id="rId16"/>
    <sheet name="R4.1" sheetId="139" r:id="rId17"/>
    <sheet name="R4.2" sheetId="140" r:id="rId18"/>
    <sheet name="auto(old)" sheetId="115" state="hidden" r:id="rId19"/>
    <sheet name="R3.7.1" sheetId="119" state="hidden" r:id="rId20"/>
    <sheet name="R3.5.1公" sheetId="118" state="hidden" r:id="rId21"/>
    <sheet name="R3.4.1未 " sheetId="111" state="hidden" r:id="rId22"/>
    <sheet name="R3.5.1未old" sheetId="113" state="hidden" r:id="rId23"/>
    <sheet name="Sheet1" sheetId="112" state="hidden" r:id="rId24"/>
  </sheets>
  <definedNames>
    <definedName name="_xlnm.Print_Area" localSheetId="18">'auto(old)'!$A$1:$AY$56</definedName>
    <definedName name="_xlnm.Print_Area" localSheetId="1">R2.10!$A$1:$L$28</definedName>
    <definedName name="_xlnm.Print_Area" localSheetId="2">R2.11!$A$1:$L$28</definedName>
    <definedName name="_xlnm.Print_Area" localSheetId="3">R2.12!$A$1:$L$28</definedName>
    <definedName name="_xlnm.Print_Area" localSheetId="0">R2.9!$A$2:$L$29</definedName>
    <definedName name="_xlnm.Print_Area" localSheetId="4">R3.1!$A$1:$L$28</definedName>
    <definedName name="_xlnm.Print_Area" localSheetId="13">R3.10!$A$1:$L$28</definedName>
    <definedName name="_xlnm.Print_Area" localSheetId="14">R3.11!$A$1:$L$28</definedName>
    <definedName name="_xlnm.Print_Area" localSheetId="15">R3.12!$A$1:$L$28</definedName>
    <definedName name="_xlnm.Print_Area" localSheetId="5">R3.2!$A$1:$L$28</definedName>
    <definedName name="_xlnm.Print_Area" localSheetId="6">R3.3!$A$1:$L$28</definedName>
    <definedName name="_xlnm.Print_Area" localSheetId="7">R3.4!$A$1:$L$28</definedName>
    <definedName name="_xlnm.Print_Area" localSheetId="8">R3.5!$A$1:$L$28</definedName>
    <definedName name="_xlnm.Print_Area" localSheetId="20">R3.5.1公!$A$1:$AY$56</definedName>
    <definedName name="_xlnm.Print_Area" localSheetId="9">R3.6!$A$1:$L$28</definedName>
    <definedName name="_xlnm.Print_Area" localSheetId="10">R3.7!$A$1:$L$28</definedName>
    <definedName name="_xlnm.Print_Area" localSheetId="19">R3.7.1!$A$2:$L$57</definedName>
    <definedName name="_xlnm.Print_Area" localSheetId="11">R3.8!$A$1:$L$28</definedName>
    <definedName name="_xlnm.Print_Area" localSheetId="12">R3.9!$A$1:$L$28</definedName>
    <definedName name="_xlnm.Print_Area" localSheetId="16">R4.1!$A$1:$L$28</definedName>
    <definedName name="_xlnm.Print_Area" localSheetId="17">R4.2!$A$1:$L$28</definedName>
  </definedNames>
  <calcPr calcId="152511" calcMode="manual"/>
</workbook>
</file>

<file path=xl/calcChain.xml><?xml version="1.0" encoding="utf-8"?>
<calcChain xmlns="http://schemas.openxmlformats.org/spreadsheetml/2006/main">
  <c r="R19" i="120" l="1"/>
  <c r="P19" i="120"/>
  <c r="O19" i="120"/>
  <c r="T27" i="120"/>
  <c r="J27" i="120" s="1"/>
  <c r="J57" i="120" s="1"/>
  <c r="T26" i="120"/>
  <c r="J26" i="120" s="1"/>
  <c r="J56" i="120" s="1"/>
  <c r="T25" i="120"/>
  <c r="J25" i="120" s="1"/>
  <c r="J55" i="120" s="1"/>
  <c r="T24" i="120"/>
  <c r="J24" i="120" s="1"/>
  <c r="J54" i="120" s="1"/>
  <c r="H27" i="120"/>
  <c r="H57" i="120" s="1"/>
  <c r="H26" i="120"/>
  <c r="H56" i="120" s="1"/>
  <c r="H25" i="120"/>
  <c r="H55" i="120" s="1"/>
  <c r="H24" i="120"/>
  <c r="H54" i="120" s="1"/>
  <c r="D27" i="120"/>
  <c r="D26" i="120"/>
  <c r="D56" i="120" s="1"/>
  <c r="E25" i="120"/>
  <c r="E55" i="120" s="1"/>
  <c r="D25" i="120"/>
  <c r="D55" i="120" s="1"/>
  <c r="E24" i="120"/>
  <c r="E54" i="120" s="1"/>
  <c r="D24" i="120"/>
  <c r="D54" i="120" s="1"/>
  <c r="D23" i="120"/>
  <c r="D53" i="120" s="1"/>
  <c r="G18" i="120"/>
  <c r="G48" i="120" s="1"/>
  <c r="E18" i="120"/>
  <c r="E48" i="120" s="1"/>
  <c r="D18" i="120"/>
  <c r="D48" i="120" s="1"/>
  <c r="G17" i="120"/>
  <c r="G47" i="120" s="1"/>
  <c r="E17" i="120"/>
  <c r="E47" i="120" s="1"/>
  <c r="D17" i="120"/>
  <c r="D47" i="120" s="1"/>
  <c r="G16" i="120"/>
  <c r="G46" i="120" s="1"/>
  <c r="E16" i="120"/>
  <c r="E46" i="120" s="1"/>
  <c r="D16" i="120"/>
  <c r="D46" i="120" s="1"/>
  <c r="G15" i="120"/>
  <c r="G45" i="120" s="1"/>
  <c r="E15" i="120"/>
  <c r="E45" i="120" s="1"/>
  <c r="D15" i="120"/>
  <c r="D45" i="120" s="1"/>
  <c r="G13" i="120"/>
  <c r="G43" i="120" s="1"/>
  <c r="E13" i="120"/>
  <c r="D13" i="120"/>
  <c r="D43" i="120" s="1"/>
  <c r="G12" i="120"/>
  <c r="G42" i="120" s="1"/>
  <c r="E12" i="120"/>
  <c r="D12" i="120"/>
  <c r="D42" i="120" s="1"/>
  <c r="G10" i="120"/>
  <c r="G40" i="120" s="1"/>
  <c r="E10" i="120"/>
  <c r="D10" i="120"/>
  <c r="D40" i="120" s="1"/>
  <c r="G9" i="120"/>
  <c r="G39" i="120" s="1"/>
  <c r="E9" i="120"/>
  <c r="E39" i="120" s="1"/>
  <c r="D9" i="120"/>
  <c r="D39" i="120" s="1"/>
  <c r="G8" i="120"/>
  <c r="G38" i="120" s="1"/>
  <c r="E8" i="120"/>
  <c r="E38" i="120" s="1"/>
  <c r="D8" i="120"/>
  <c r="D38" i="120" s="1"/>
  <c r="G7" i="120"/>
  <c r="E7" i="120"/>
  <c r="D7" i="120"/>
  <c r="D37" i="120" s="1"/>
  <c r="G6" i="120"/>
  <c r="G36" i="120" s="1"/>
  <c r="E6" i="120"/>
  <c r="E36" i="120" s="1"/>
  <c r="D6" i="120"/>
  <c r="D36" i="120" s="1"/>
  <c r="W19" i="120"/>
  <c r="Y19" i="120" s="1"/>
  <c r="U19" i="120"/>
  <c r="I19" i="120" s="1"/>
  <c r="I49" i="120" s="1"/>
  <c r="T19" i="120"/>
  <c r="W18" i="120"/>
  <c r="K18" i="120" s="1"/>
  <c r="K48" i="120" s="1"/>
  <c r="U18" i="120"/>
  <c r="I18" i="120" s="1"/>
  <c r="I48" i="120" s="1"/>
  <c r="T18" i="120"/>
  <c r="H18" i="120" s="1"/>
  <c r="H48" i="120" s="1"/>
  <c r="W17" i="120"/>
  <c r="Y17" i="120" s="1"/>
  <c r="U17" i="120"/>
  <c r="I17" i="120" s="1"/>
  <c r="I47" i="120" s="1"/>
  <c r="T17" i="120"/>
  <c r="W16" i="120"/>
  <c r="K16" i="120" s="1"/>
  <c r="K46" i="120" s="1"/>
  <c r="U16" i="120"/>
  <c r="I16" i="120" s="1"/>
  <c r="I46" i="120" s="1"/>
  <c r="T16" i="120"/>
  <c r="H16" i="120" s="1"/>
  <c r="H46" i="120" s="1"/>
  <c r="W15" i="120"/>
  <c r="Y15" i="120" s="1"/>
  <c r="U15" i="120"/>
  <c r="I15" i="120" s="1"/>
  <c r="I45" i="120" s="1"/>
  <c r="T15" i="120"/>
  <c r="W13" i="120"/>
  <c r="X13" i="120" s="1"/>
  <c r="U13" i="120"/>
  <c r="T13" i="120"/>
  <c r="H13" i="120" s="1"/>
  <c r="H43" i="120" s="1"/>
  <c r="W12" i="120"/>
  <c r="Y12" i="120" s="1"/>
  <c r="U12" i="120"/>
  <c r="T12" i="120"/>
  <c r="W10" i="120"/>
  <c r="X10" i="120" s="1"/>
  <c r="U10" i="120"/>
  <c r="T10" i="120"/>
  <c r="H10" i="120" s="1"/>
  <c r="H40" i="120" s="1"/>
  <c r="W9" i="120"/>
  <c r="Y9" i="120" s="1"/>
  <c r="U9" i="120"/>
  <c r="I9" i="120" s="1"/>
  <c r="I39" i="120" s="1"/>
  <c r="T9" i="120"/>
  <c r="W8" i="120"/>
  <c r="Y8" i="120" s="1"/>
  <c r="U8" i="120"/>
  <c r="I8" i="120" s="1"/>
  <c r="I38" i="120" s="1"/>
  <c r="T8" i="120"/>
  <c r="H8" i="120" s="1"/>
  <c r="H38" i="120" s="1"/>
  <c r="W7" i="120"/>
  <c r="Y7" i="120" s="1"/>
  <c r="U7" i="120"/>
  <c r="I7" i="120" s="1"/>
  <c r="I37" i="120" s="1"/>
  <c r="T7" i="120"/>
  <c r="W6" i="120"/>
  <c r="X6" i="120" s="1"/>
  <c r="U6" i="120"/>
  <c r="T6" i="120"/>
  <c r="H6" i="120" s="1"/>
  <c r="H36" i="120" s="1"/>
  <c r="H1" i="120"/>
  <c r="H32" i="120" s="1"/>
  <c r="I1" i="120"/>
  <c r="D22" i="120" s="1"/>
  <c r="D52" i="120" s="1"/>
  <c r="J32" i="120"/>
  <c r="D57" i="120"/>
  <c r="G19" i="120"/>
  <c r="G49" i="120" s="1"/>
  <c r="F19" i="120"/>
  <c r="F49" i="120" s="1"/>
  <c r="E19" i="120"/>
  <c r="E49" i="120" s="1"/>
  <c r="D19" i="120"/>
  <c r="D49" i="120" s="1"/>
  <c r="J2" i="120"/>
  <c r="G22" i="120" l="1"/>
  <c r="V17" i="120"/>
  <c r="J17" i="120" s="1"/>
  <c r="J47" i="120" s="1"/>
  <c r="V12" i="120"/>
  <c r="J12" i="120" s="1"/>
  <c r="J42" i="120" s="1"/>
  <c r="V9" i="120"/>
  <c r="J9" i="120" s="1"/>
  <c r="J39" i="120" s="1"/>
  <c r="V15" i="120"/>
  <c r="J15" i="120" s="1"/>
  <c r="J45" i="120" s="1"/>
  <c r="T11" i="120"/>
  <c r="H11" i="120" s="1"/>
  <c r="H41" i="120" s="1"/>
  <c r="E14" i="120"/>
  <c r="E44" i="120" s="1"/>
  <c r="Y13" i="120"/>
  <c r="K13" i="120"/>
  <c r="K43" i="120" s="1"/>
  <c r="K15" i="120"/>
  <c r="K45" i="120" s="1"/>
  <c r="Q19" i="120"/>
  <c r="E11" i="120"/>
  <c r="E41" i="120" s="1"/>
  <c r="V19" i="120"/>
  <c r="J19" i="120" s="1"/>
  <c r="J49" i="120" s="1"/>
  <c r="G11" i="120"/>
  <c r="G41" i="120" s="1"/>
  <c r="V7" i="120"/>
  <c r="J7" i="120" s="1"/>
  <c r="J37" i="120" s="1"/>
  <c r="U14" i="120"/>
  <c r="I14" i="120" s="1"/>
  <c r="I44" i="120" s="1"/>
  <c r="X9" i="120"/>
  <c r="V18" i="120"/>
  <c r="J18" i="120" s="1"/>
  <c r="J48" i="120" s="1"/>
  <c r="K12" i="120"/>
  <c r="K42" i="120" s="1"/>
  <c r="K9" i="120"/>
  <c r="K39" i="120" s="1"/>
  <c r="H7" i="120"/>
  <c r="H37" i="120" s="1"/>
  <c r="X19" i="120"/>
  <c r="K19" i="120"/>
  <c r="K49" i="120" s="1"/>
  <c r="K8" i="120"/>
  <c r="K38" i="120" s="1"/>
  <c r="F10" i="120"/>
  <c r="F40" i="120" s="1"/>
  <c r="X15" i="120"/>
  <c r="V16" i="120"/>
  <c r="J16" i="120" s="1"/>
  <c r="J46" i="120" s="1"/>
  <c r="Y18" i="120"/>
  <c r="X16" i="120"/>
  <c r="F7" i="120"/>
  <c r="F37" i="120" s="1"/>
  <c r="K6" i="120"/>
  <c r="K36" i="120" s="1"/>
  <c r="F8" i="120"/>
  <c r="F38" i="120" s="1"/>
  <c r="V8" i="120"/>
  <c r="J8" i="120" s="1"/>
  <c r="J38" i="120" s="1"/>
  <c r="V10" i="120"/>
  <c r="J10" i="120" s="1"/>
  <c r="J40" i="120" s="1"/>
  <c r="V13" i="120"/>
  <c r="J13" i="120" s="1"/>
  <c r="J43" i="120" s="1"/>
  <c r="F16" i="120"/>
  <c r="F46" i="120" s="1"/>
  <c r="Y16" i="120"/>
  <c r="X17" i="120"/>
  <c r="V6" i="120"/>
  <c r="X8" i="120"/>
  <c r="Y10" i="120"/>
  <c r="X12" i="120"/>
  <c r="G14" i="120"/>
  <c r="G44" i="120" s="1"/>
  <c r="F18" i="120"/>
  <c r="F48" i="120" s="1"/>
  <c r="I2" i="120"/>
  <c r="Y6" i="120"/>
  <c r="F13" i="120"/>
  <c r="F43" i="120" s="1"/>
  <c r="W14" i="120"/>
  <c r="K14" i="120" s="1"/>
  <c r="K44" i="120" s="1"/>
  <c r="H17" i="120"/>
  <c r="H47" i="120" s="1"/>
  <c r="X18" i="120"/>
  <c r="E5" i="120"/>
  <c r="E35" i="120" s="1"/>
  <c r="U5" i="120"/>
  <c r="I5" i="120" s="1"/>
  <c r="I35" i="120" s="1"/>
  <c r="I6" i="120"/>
  <c r="I36" i="120" s="1"/>
  <c r="K7" i="120"/>
  <c r="K37" i="120" s="1"/>
  <c r="I10" i="120"/>
  <c r="I40" i="120" s="1"/>
  <c r="I13" i="120"/>
  <c r="I43" i="120" s="1"/>
  <c r="K17" i="120"/>
  <c r="K47" i="120" s="1"/>
  <c r="G52" i="120"/>
  <c r="E37" i="120"/>
  <c r="E40" i="120"/>
  <c r="E42" i="120"/>
  <c r="E43" i="120"/>
  <c r="H9" i="120"/>
  <c r="H39" i="120" s="1"/>
  <c r="H12" i="120"/>
  <c r="H42" i="120" s="1"/>
  <c r="T14" i="120"/>
  <c r="H15" i="120"/>
  <c r="H45" i="120" s="1"/>
  <c r="H19" i="120"/>
  <c r="H49" i="120" s="1"/>
  <c r="W11" i="120"/>
  <c r="K11" i="120" s="1"/>
  <c r="K41" i="120" s="1"/>
  <c r="F6" i="120"/>
  <c r="X7" i="120"/>
  <c r="D11" i="120"/>
  <c r="D14" i="120"/>
  <c r="H2" i="120"/>
  <c r="G5" i="120"/>
  <c r="G35" i="120" s="1"/>
  <c r="W5" i="120"/>
  <c r="K5" i="120" s="1"/>
  <c r="K35" i="120" s="1"/>
  <c r="K10" i="120"/>
  <c r="K40" i="120" s="1"/>
  <c r="U11" i="120"/>
  <c r="I11" i="120" s="1"/>
  <c r="I41" i="120" s="1"/>
  <c r="I12" i="120"/>
  <c r="I42" i="120" s="1"/>
  <c r="G37" i="120"/>
  <c r="F17" i="120"/>
  <c r="F47" i="120" s="1"/>
  <c r="I32" i="120"/>
  <c r="D5" i="120"/>
  <c r="D35" i="120" s="1"/>
  <c r="T5" i="120"/>
  <c r="H5" i="120" s="1"/>
  <c r="H35" i="120" s="1"/>
  <c r="F9" i="120"/>
  <c r="F39" i="120" s="1"/>
  <c r="F12" i="120"/>
  <c r="F42" i="120" s="1"/>
  <c r="F15" i="120"/>
  <c r="F45" i="120" s="1"/>
  <c r="X4" i="120" l="1"/>
  <c r="V5" i="120"/>
  <c r="J5" i="120" s="1"/>
  <c r="J35" i="120" s="1"/>
  <c r="Y4" i="120"/>
  <c r="V11" i="120"/>
  <c r="J11" i="120" s="1"/>
  <c r="J41" i="120" s="1"/>
  <c r="J6" i="120"/>
  <c r="J36" i="120" s="1"/>
  <c r="F36" i="120"/>
  <c r="F5" i="120"/>
  <c r="F35" i="120" s="1"/>
  <c r="V14" i="120"/>
  <c r="J14" i="120" s="1"/>
  <c r="J44" i="120" s="1"/>
  <c r="H14" i="120"/>
  <c r="H44" i="120" s="1"/>
  <c r="D41" i="120"/>
  <c r="F11" i="120"/>
  <c r="F41" i="120" s="1"/>
  <c r="D44" i="120"/>
  <c r="F14" i="120"/>
  <c r="F44" i="120" s="1"/>
  <c r="I1" i="119" l="1"/>
  <c r="H1" i="119"/>
  <c r="AI25" i="115" l="1"/>
  <c r="AJ1" i="115"/>
  <c r="AN1" i="115"/>
  <c r="T27" i="119"/>
  <c r="T26" i="119"/>
  <c r="T25" i="119"/>
  <c r="T24" i="119"/>
  <c r="T6" i="119" l="1"/>
  <c r="U7" i="119"/>
  <c r="U6" i="119"/>
  <c r="T9" i="119"/>
  <c r="U10" i="119"/>
  <c r="T15" i="119"/>
  <c r="U9" i="119"/>
  <c r="T7" i="119"/>
  <c r="T12" i="119"/>
  <c r="U13" i="119"/>
  <c r="T17" i="119"/>
  <c r="U18" i="119"/>
  <c r="U17" i="119"/>
  <c r="V17" i="119" s="1"/>
  <c r="T8" i="119"/>
  <c r="T13" i="119"/>
  <c r="U15" i="119"/>
  <c r="V15" i="119" s="1"/>
  <c r="T10" i="119"/>
  <c r="V10" i="119" s="1"/>
  <c r="U19" i="119"/>
  <c r="T19" i="119"/>
  <c r="T18" i="119"/>
  <c r="U16" i="119"/>
  <c r="T16" i="119"/>
  <c r="U12" i="119"/>
  <c r="U8" i="119"/>
  <c r="V8" i="119" s="1"/>
  <c r="AR21" i="115"/>
  <c r="V7" i="119" l="1"/>
  <c r="V6" i="119"/>
  <c r="T14" i="119"/>
  <c r="V18" i="119"/>
  <c r="T11" i="119"/>
  <c r="U14" i="119"/>
  <c r="V14" i="119" s="1"/>
  <c r="V13" i="119"/>
  <c r="V9" i="119"/>
  <c r="V19" i="119"/>
  <c r="V16" i="119"/>
  <c r="T5" i="119"/>
  <c r="U5" i="119"/>
  <c r="U11" i="119"/>
  <c r="V12" i="119"/>
  <c r="AN21" i="115"/>
  <c r="V11" i="119" l="1"/>
  <c r="V5" i="119"/>
  <c r="AC18" i="115" l="1"/>
  <c r="Q18" i="115"/>
  <c r="K18" i="115"/>
  <c r="W18" i="115" l="1"/>
  <c r="AT24" i="115"/>
  <c r="AI26" i="115"/>
  <c r="AI24" i="115"/>
  <c r="AT26" i="115"/>
  <c r="AT25" i="115"/>
  <c r="N21" i="115"/>
  <c r="AT23" i="115" l="1"/>
  <c r="AI23" i="115"/>
  <c r="Y24" i="115"/>
  <c r="Y53" i="115" s="1"/>
  <c r="U24" i="115"/>
  <c r="U53" i="115" s="1"/>
  <c r="Q24" i="115"/>
  <c r="Y23" i="115"/>
  <c r="Y52" i="115" s="1"/>
  <c r="U23" i="115"/>
  <c r="U52" i="115" s="1"/>
  <c r="Q23" i="115"/>
  <c r="AN30" i="115"/>
  <c r="J26" i="115"/>
  <c r="J25" i="115"/>
  <c r="J24" i="115"/>
  <c r="J23" i="115"/>
  <c r="J22" i="115"/>
  <c r="AR30" i="115"/>
  <c r="AT55" i="115"/>
  <c r="AI55" i="115"/>
  <c r="L55" i="115"/>
  <c r="AT54" i="115"/>
  <c r="AI54" i="115"/>
  <c r="L54" i="115"/>
  <c r="AT53" i="115"/>
  <c r="AI53" i="115"/>
  <c r="L53" i="115"/>
  <c r="L52" i="115"/>
  <c r="L51" i="115"/>
  <c r="AR50" i="115"/>
  <c r="AT52" i="115"/>
  <c r="AX18" i="112"/>
  <c r="AX17" i="112"/>
  <c r="AX16" i="112"/>
  <c r="AX15" i="112"/>
  <c r="AX14" i="112"/>
  <c r="AX12" i="112"/>
  <c r="AX11" i="112"/>
  <c r="AX9" i="112"/>
  <c r="AX8" i="112"/>
  <c r="AX7" i="112"/>
  <c r="AX6" i="112"/>
  <c r="AX5" i="112"/>
  <c r="AT18" i="112"/>
  <c r="AT17" i="112"/>
  <c r="AT16" i="112"/>
  <c r="AT15" i="112"/>
  <c r="AT14" i="112"/>
  <c r="AT12" i="112"/>
  <c r="AT11" i="112"/>
  <c r="AT9" i="112"/>
  <c r="AT8" i="112"/>
  <c r="AT7" i="112"/>
  <c r="AT6" i="112"/>
  <c r="AT5" i="112"/>
  <c r="AP18" i="112"/>
  <c r="AP17" i="112"/>
  <c r="AP16" i="112"/>
  <c r="AP15" i="112"/>
  <c r="AP14" i="112"/>
  <c r="AP12" i="112"/>
  <c r="AP11" i="112"/>
  <c r="AP9" i="112"/>
  <c r="AP8" i="112"/>
  <c r="AP7" i="112"/>
  <c r="AP6" i="112"/>
  <c r="AP5" i="112"/>
  <c r="AI18" i="112"/>
  <c r="AI17" i="112"/>
  <c r="AI16" i="112"/>
  <c r="AI15" i="112"/>
  <c r="AI14" i="112"/>
  <c r="AI12" i="112"/>
  <c r="AI11" i="112"/>
  <c r="AI9" i="112"/>
  <c r="AI8" i="112"/>
  <c r="AI7" i="112"/>
  <c r="AI6" i="112"/>
  <c r="AI5" i="112"/>
  <c r="AC18" i="112"/>
  <c r="AC17" i="112"/>
  <c r="AC16" i="112"/>
  <c r="AC15" i="112"/>
  <c r="AC14" i="112"/>
  <c r="AC12" i="112"/>
  <c r="AC11" i="112"/>
  <c r="AC9" i="112"/>
  <c r="AC8" i="112"/>
  <c r="AC7" i="112"/>
  <c r="AC6" i="112"/>
  <c r="AC5" i="112"/>
  <c r="W18" i="112"/>
  <c r="W17" i="112"/>
  <c r="W16" i="112"/>
  <c r="W15" i="112"/>
  <c r="W14" i="112"/>
  <c r="W12" i="112"/>
  <c r="W11" i="112"/>
  <c r="W9" i="112"/>
  <c r="W8" i="112"/>
  <c r="W7" i="112"/>
  <c r="W6" i="112"/>
  <c r="W5" i="112"/>
  <c r="T13" i="112"/>
  <c r="T10" i="112"/>
  <c r="AJ30" i="115" l="1"/>
  <c r="AJ21" i="115"/>
  <c r="J51" i="115"/>
  <c r="J52" i="115"/>
  <c r="J53" i="115"/>
  <c r="Q53" i="115"/>
  <c r="Q52" i="115"/>
  <c r="J54" i="115"/>
  <c r="J55" i="115"/>
  <c r="AI52" i="115"/>
  <c r="AC47" i="115"/>
  <c r="AU7" i="115"/>
  <c r="AI14" i="115"/>
  <c r="AU6" i="115"/>
  <c r="AI7" i="115"/>
  <c r="AM8" i="115"/>
  <c r="AU11" i="115"/>
  <c r="AI12" i="115"/>
  <c r="AM14" i="115"/>
  <c r="AU16" i="115"/>
  <c r="AI17" i="115"/>
  <c r="AM18" i="115"/>
  <c r="AM12" i="115"/>
  <c r="N50" i="115"/>
  <c r="AM9" i="115"/>
  <c r="AM15" i="115"/>
  <c r="AM7" i="115"/>
  <c r="AI8" i="115"/>
  <c r="AU15" i="115"/>
  <c r="AM17" i="115"/>
  <c r="AI18" i="115"/>
  <c r="AN50" i="115"/>
  <c r="AI6" i="115"/>
  <c r="AU9" i="115"/>
  <c r="AI11" i="115"/>
  <c r="AI16" i="115"/>
  <c r="AU12" i="115"/>
  <c r="AU17" i="115"/>
  <c r="AI9" i="115"/>
  <c r="AI15" i="115"/>
  <c r="AU14" i="115"/>
  <c r="AU18" i="115"/>
  <c r="AU8" i="115"/>
  <c r="AM6" i="115"/>
  <c r="AM11" i="115"/>
  <c r="AM16" i="115"/>
  <c r="AT55" i="113"/>
  <c r="AI55" i="113"/>
  <c r="L55" i="113"/>
  <c r="J55" i="113"/>
  <c r="AT54" i="113"/>
  <c r="AI54" i="113"/>
  <c r="L54" i="113"/>
  <c r="J54" i="113"/>
  <c r="AT53" i="113"/>
  <c r="AI53" i="113"/>
  <c r="Y53" i="113"/>
  <c r="U53" i="113"/>
  <c r="Q53" i="113"/>
  <c r="L53" i="113"/>
  <c r="J53" i="113"/>
  <c r="Y52" i="113"/>
  <c r="U52" i="113"/>
  <c r="Q52" i="113"/>
  <c r="L52" i="113"/>
  <c r="J52" i="113"/>
  <c r="L51" i="113"/>
  <c r="J51" i="113"/>
  <c r="AR50" i="113"/>
  <c r="AN50" i="113"/>
  <c r="AJ50" i="113"/>
  <c r="N50" i="113"/>
  <c r="AU47" i="113"/>
  <c r="AM47" i="113"/>
  <c r="AI47" i="113"/>
  <c r="AC47" i="113"/>
  <c r="Q47" i="113"/>
  <c r="K47" i="113"/>
  <c r="AU46" i="113"/>
  <c r="AM46" i="113"/>
  <c r="AI46" i="113"/>
  <c r="AC46" i="113"/>
  <c r="Q46" i="113"/>
  <c r="K46" i="113"/>
  <c r="AU45" i="113"/>
  <c r="AM45" i="113"/>
  <c r="AI45" i="113"/>
  <c r="AC45" i="113"/>
  <c r="Q45" i="113"/>
  <c r="K45" i="113"/>
  <c r="AU44" i="113"/>
  <c r="AM44" i="113"/>
  <c r="AI44" i="113"/>
  <c r="AC44" i="113"/>
  <c r="Q44" i="113"/>
  <c r="K44" i="113"/>
  <c r="AU43" i="113"/>
  <c r="AM43" i="113"/>
  <c r="AI43" i="113"/>
  <c r="AC43" i="113"/>
  <c r="Q43" i="113"/>
  <c r="K43" i="113"/>
  <c r="Q42" i="113"/>
  <c r="AU41" i="113"/>
  <c r="AM41" i="113"/>
  <c r="AI41" i="113"/>
  <c r="AC41" i="113"/>
  <c r="Q41" i="113"/>
  <c r="K41" i="113"/>
  <c r="AU40" i="113"/>
  <c r="AM40" i="113"/>
  <c r="AI40" i="113"/>
  <c r="AC40" i="113"/>
  <c r="Q40" i="113"/>
  <c r="K40" i="113"/>
  <c r="Q39" i="113"/>
  <c r="AU38" i="113"/>
  <c r="AM38" i="113"/>
  <c r="AI38" i="113"/>
  <c r="AC38" i="113"/>
  <c r="Q38" i="113"/>
  <c r="K38" i="113"/>
  <c r="AU37" i="113"/>
  <c r="AM37" i="113"/>
  <c r="AI37" i="113"/>
  <c r="AC37" i="113"/>
  <c r="Q37" i="113"/>
  <c r="K37" i="113"/>
  <c r="AU36" i="113"/>
  <c r="AM36" i="113"/>
  <c r="AI36" i="113"/>
  <c r="AC36" i="113"/>
  <c r="Q36" i="113"/>
  <c r="K36" i="113"/>
  <c r="AU35" i="113"/>
  <c r="AM35" i="113"/>
  <c r="AI35" i="113"/>
  <c r="AC35" i="113"/>
  <c r="Q35" i="113"/>
  <c r="K35" i="113"/>
  <c r="AU34" i="113"/>
  <c r="AM34" i="113"/>
  <c r="AI34" i="113"/>
  <c r="AC34" i="113"/>
  <c r="Q34" i="113"/>
  <c r="K34" i="113"/>
  <c r="AR30" i="113"/>
  <c r="AN30" i="113"/>
  <c r="AJ30" i="113"/>
  <c r="AT23" i="113"/>
  <c r="AT52" i="113" s="1"/>
  <c r="AI23" i="113"/>
  <c r="AI52" i="113" s="1"/>
  <c r="AQ18" i="113"/>
  <c r="AQ47" i="113" s="1"/>
  <c r="W18" i="113"/>
  <c r="W47" i="113" s="1"/>
  <c r="AQ17" i="113"/>
  <c r="AQ46" i="113" s="1"/>
  <c r="W17" i="113"/>
  <c r="W46" i="113" s="1"/>
  <c r="AQ16" i="113"/>
  <c r="AQ45" i="113" s="1"/>
  <c r="W16" i="113"/>
  <c r="W45" i="113" s="1"/>
  <c r="AQ15" i="113"/>
  <c r="AQ44" i="113" s="1"/>
  <c r="W15" i="113"/>
  <c r="W44" i="113" s="1"/>
  <c r="AQ14" i="113"/>
  <c r="AQ43" i="113" s="1"/>
  <c r="W14" i="113"/>
  <c r="W43" i="113" s="1"/>
  <c r="AU13" i="113"/>
  <c r="AU42" i="113" s="1"/>
  <c r="AM13" i="113"/>
  <c r="AM42" i="113" s="1"/>
  <c r="AI13" i="113"/>
  <c r="AQ13" i="113" s="1"/>
  <c r="AQ42" i="113" s="1"/>
  <c r="AC13" i="113"/>
  <c r="AC42" i="113" s="1"/>
  <c r="Q13" i="113"/>
  <c r="K13" i="113"/>
  <c r="AQ12" i="113"/>
  <c r="AQ41" i="113" s="1"/>
  <c r="W12" i="113"/>
  <c r="W41" i="113" s="1"/>
  <c r="AQ11" i="113"/>
  <c r="AQ40" i="113" s="1"/>
  <c r="W11" i="113"/>
  <c r="W40" i="113" s="1"/>
  <c r="AU10" i="113"/>
  <c r="AU39" i="113" s="1"/>
  <c r="AM10" i="113"/>
  <c r="AM39" i="113" s="1"/>
  <c r="AI10" i="113"/>
  <c r="AC10" i="113"/>
  <c r="AC39" i="113" s="1"/>
  <c r="Q10" i="113"/>
  <c r="K10" i="113"/>
  <c r="K39" i="113" s="1"/>
  <c r="AQ9" i="113"/>
  <c r="AQ38" i="113" s="1"/>
  <c r="W9" i="113"/>
  <c r="W38" i="113" s="1"/>
  <c r="AQ8" i="113"/>
  <c r="AQ37" i="113" s="1"/>
  <c r="W8" i="113"/>
  <c r="W37" i="113" s="1"/>
  <c r="AQ7" i="113"/>
  <c r="AQ36" i="113" s="1"/>
  <c r="W7" i="113"/>
  <c r="W36" i="113" s="1"/>
  <c r="AQ6" i="113"/>
  <c r="AQ35" i="113" s="1"/>
  <c r="W6" i="113"/>
  <c r="W35" i="113" s="1"/>
  <c r="AQ5" i="113"/>
  <c r="AQ34" i="113" s="1"/>
  <c r="W5" i="113"/>
  <c r="W34" i="113" s="1"/>
  <c r="AU4" i="113"/>
  <c r="AU33" i="113" s="1"/>
  <c r="AM4" i="113"/>
  <c r="AM33" i="113" s="1"/>
  <c r="AI4" i="113"/>
  <c r="AI33" i="113" s="1"/>
  <c r="AC4" i="113"/>
  <c r="AC33" i="113" s="1"/>
  <c r="Q4" i="113"/>
  <c r="Q33" i="113" s="1"/>
  <c r="K4" i="113"/>
  <c r="K33" i="113" s="1"/>
  <c r="AJ50" i="115" l="1"/>
  <c r="AC5" i="115"/>
  <c r="AM36" i="115"/>
  <c r="AM43" i="115"/>
  <c r="AU36" i="115"/>
  <c r="AM44" i="115"/>
  <c r="AM45" i="115"/>
  <c r="AU46" i="115"/>
  <c r="AM38" i="115"/>
  <c r="AU40" i="115"/>
  <c r="AM40" i="115"/>
  <c r="AU41" i="115"/>
  <c r="AI47" i="115"/>
  <c r="AM37" i="115"/>
  <c r="AM35" i="115"/>
  <c r="AI45" i="115"/>
  <c r="AM46" i="115"/>
  <c r="AM41" i="115"/>
  <c r="AI36" i="115"/>
  <c r="AU37" i="115"/>
  <c r="AI40" i="115"/>
  <c r="AU44" i="115"/>
  <c r="AM47" i="115"/>
  <c r="AU35" i="115"/>
  <c r="AU47" i="115"/>
  <c r="AU38" i="115"/>
  <c r="AI46" i="115"/>
  <c r="AU43" i="115"/>
  <c r="AI35" i="115"/>
  <c r="AI37" i="115"/>
  <c r="AU45" i="115"/>
  <c r="AI43" i="115"/>
  <c r="AM5" i="115"/>
  <c r="AI5" i="115"/>
  <c r="AI4" i="115" s="1"/>
  <c r="AU5" i="115"/>
  <c r="K47" i="115"/>
  <c r="AQ12" i="115"/>
  <c r="AI41" i="115"/>
  <c r="AQ15" i="115"/>
  <c r="AQ8" i="115"/>
  <c r="AI44" i="115"/>
  <c r="AQ14" i="115"/>
  <c r="AQ18" i="115"/>
  <c r="AI10" i="115"/>
  <c r="AQ7" i="115"/>
  <c r="AQ17" i="115"/>
  <c r="AQ11" i="115"/>
  <c r="AU13" i="115"/>
  <c r="AI13" i="115"/>
  <c r="AM10" i="115"/>
  <c r="AU10" i="115"/>
  <c r="AQ6" i="115"/>
  <c r="AQ9" i="115"/>
  <c r="AI38" i="115"/>
  <c r="AM13" i="115"/>
  <c r="AQ16" i="115"/>
  <c r="Q47" i="115"/>
  <c r="AQ10" i="113"/>
  <c r="AQ39" i="113" s="1"/>
  <c r="AQ4" i="113"/>
  <c r="AQ33" i="113" s="1"/>
  <c r="W13" i="113"/>
  <c r="W42" i="113" s="1"/>
  <c r="AI39" i="113"/>
  <c r="AI42" i="113"/>
  <c r="W10" i="113"/>
  <c r="W39" i="113" s="1"/>
  <c r="W4" i="113"/>
  <c r="W33" i="113" s="1"/>
  <c r="K42" i="113"/>
  <c r="AM13" i="111"/>
  <c r="AI10" i="111"/>
  <c r="U18" i="112"/>
  <c r="U17" i="112"/>
  <c r="U16" i="112"/>
  <c r="U15" i="112"/>
  <c r="U14" i="112"/>
  <c r="U12" i="112"/>
  <c r="U11" i="112"/>
  <c r="U9" i="112"/>
  <c r="U8" i="112"/>
  <c r="U7" i="112"/>
  <c r="U6" i="112"/>
  <c r="U5" i="112"/>
  <c r="T4" i="112"/>
  <c r="K4" i="112"/>
  <c r="O18" i="112"/>
  <c r="O17" i="112"/>
  <c r="O16" i="112"/>
  <c r="O15" i="112"/>
  <c r="O14" i="112"/>
  <c r="O12" i="112"/>
  <c r="O11" i="112"/>
  <c r="O9" i="112"/>
  <c r="O8" i="112"/>
  <c r="O7" i="112"/>
  <c r="O6" i="112"/>
  <c r="O5" i="112"/>
  <c r="L18" i="112"/>
  <c r="L17" i="112"/>
  <c r="L16" i="112"/>
  <c r="L15" i="112"/>
  <c r="L14" i="112"/>
  <c r="L12" i="112"/>
  <c r="L11" i="112"/>
  <c r="L9" i="112"/>
  <c r="L8" i="112"/>
  <c r="L7" i="112"/>
  <c r="L6" i="112"/>
  <c r="L5" i="112"/>
  <c r="Q18" i="112"/>
  <c r="R18" i="112" s="1"/>
  <c r="Q17" i="112"/>
  <c r="R17" i="112" s="1"/>
  <c r="Q16" i="112"/>
  <c r="R16" i="112" s="1"/>
  <c r="Q15" i="112"/>
  <c r="R15" i="112" s="1"/>
  <c r="Q14" i="112"/>
  <c r="R14" i="112" s="1"/>
  <c r="Q12" i="112"/>
  <c r="R12" i="112" s="1"/>
  <c r="Q11" i="112"/>
  <c r="R11" i="112" s="1"/>
  <c r="Q9" i="112"/>
  <c r="Q8" i="112"/>
  <c r="R8" i="112" s="1"/>
  <c r="Q7" i="112"/>
  <c r="R7" i="112" s="1"/>
  <c r="Q6" i="112"/>
  <c r="R6" i="112" s="1"/>
  <c r="Q5" i="112"/>
  <c r="S4" i="112"/>
  <c r="M4" i="112"/>
  <c r="J4" i="112"/>
  <c r="AC14" i="115" l="1"/>
  <c r="AC43" i="115" s="1"/>
  <c r="BF18" i="115"/>
  <c r="R19" i="119"/>
  <c r="AC8" i="115"/>
  <c r="AC37" i="115" s="1"/>
  <c r="Q5" i="115"/>
  <c r="Q34" i="115" s="1"/>
  <c r="K5" i="115"/>
  <c r="K9" i="115"/>
  <c r="K38" i="115" s="1"/>
  <c r="Q16" i="115"/>
  <c r="Q45" i="115" s="1"/>
  <c r="Q6" i="115"/>
  <c r="Q35" i="115" s="1"/>
  <c r="K15" i="115"/>
  <c r="K44" i="115" s="1"/>
  <c r="Q11" i="115"/>
  <c r="Q40" i="115" s="1"/>
  <c r="AQ41" i="115"/>
  <c r="AQ35" i="115"/>
  <c r="AI39" i="115"/>
  <c r="AU39" i="115"/>
  <c r="AI34" i="115"/>
  <c r="AI33" i="115"/>
  <c r="AM39" i="115"/>
  <c r="AQ43" i="115"/>
  <c r="AQ38" i="115"/>
  <c r="AU34" i="115"/>
  <c r="AQ45" i="115"/>
  <c r="AM42" i="115"/>
  <c r="AI42" i="115"/>
  <c r="AC34" i="115"/>
  <c r="AU4" i="115"/>
  <c r="AU42" i="115"/>
  <c r="AQ37" i="115"/>
  <c r="AQ46" i="115"/>
  <c r="AQ36" i="115"/>
  <c r="AQ47" i="115"/>
  <c r="AQ40" i="115"/>
  <c r="AQ44" i="115"/>
  <c r="AM34" i="115"/>
  <c r="AQ5" i="115"/>
  <c r="AM4" i="115"/>
  <c r="AQ10" i="115"/>
  <c r="AQ13" i="115"/>
  <c r="W47" i="115"/>
  <c r="U13" i="112"/>
  <c r="U10" i="112"/>
  <c r="U4" i="112"/>
  <c r="O13" i="112"/>
  <c r="N4" i="112"/>
  <c r="O4" i="112"/>
  <c r="O10" i="112"/>
  <c r="Q13" i="112"/>
  <c r="R13" i="112" s="1"/>
  <c r="L4" i="112"/>
  <c r="R5" i="112"/>
  <c r="R9" i="112"/>
  <c r="R4" i="112" s="1"/>
  <c r="Q10" i="112"/>
  <c r="R10" i="112" s="1"/>
  <c r="L13" i="112"/>
  <c r="L10" i="112"/>
  <c r="AN30" i="111"/>
  <c r="K4" i="111"/>
  <c r="K33" i="111" s="1"/>
  <c r="W5" i="115" l="1"/>
  <c r="W34" i="115" s="1"/>
  <c r="K34" i="115"/>
  <c r="P19" i="119"/>
  <c r="AC11" i="115"/>
  <c r="AC40" i="115" s="1"/>
  <c r="Q9" i="115"/>
  <c r="Q38" i="115" s="1"/>
  <c r="Q8" i="115"/>
  <c r="Q37" i="115" s="1"/>
  <c r="AC15" i="115"/>
  <c r="AC44" i="115" s="1"/>
  <c r="AC12" i="115"/>
  <c r="AC41" i="115" s="1"/>
  <c r="K16" i="115"/>
  <c r="K45" i="115" s="1"/>
  <c r="Q15" i="115"/>
  <c r="Q44" i="115" s="1"/>
  <c r="Q17" i="115"/>
  <c r="Q46" i="115" s="1"/>
  <c r="AC6" i="115"/>
  <c r="AC17" i="115"/>
  <c r="AC46" i="115" s="1"/>
  <c r="AC7" i="115"/>
  <c r="AC36" i="115" s="1"/>
  <c r="Q14" i="115"/>
  <c r="Q43" i="115" s="1"/>
  <c r="BC18" i="115"/>
  <c r="AC16" i="115"/>
  <c r="AC45" i="115" s="1"/>
  <c r="Q7" i="115"/>
  <c r="Q36" i="115" s="1"/>
  <c r="Q12" i="115"/>
  <c r="Q41" i="115" s="1"/>
  <c r="BD18" i="115"/>
  <c r="K6" i="115"/>
  <c r="K35" i="115" s="1"/>
  <c r="O19" i="119"/>
  <c r="Q19" i="119" s="1"/>
  <c r="K11" i="115"/>
  <c r="K40" i="115" s="1"/>
  <c r="AC9" i="115"/>
  <c r="AC38" i="115" s="1"/>
  <c r="K17" i="115"/>
  <c r="K7" i="115"/>
  <c r="K12" i="115"/>
  <c r="K8" i="115"/>
  <c r="K14" i="115"/>
  <c r="AQ42" i="115"/>
  <c r="AQ34" i="115"/>
  <c r="AM33" i="115"/>
  <c r="AQ39" i="115"/>
  <c r="AU33" i="115"/>
  <c r="AQ4" i="115"/>
  <c r="Q4" i="112"/>
  <c r="AT55" i="111"/>
  <c r="AI55" i="111"/>
  <c r="L55" i="111"/>
  <c r="J55" i="111"/>
  <c r="AT54" i="111"/>
  <c r="AI54" i="111"/>
  <c r="L54" i="111"/>
  <c r="J54" i="111"/>
  <c r="AT53" i="111"/>
  <c r="AI53" i="111"/>
  <c r="Y53" i="111"/>
  <c r="U53" i="111"/>
  <c r="Q53" i="111"/>
  <c r="L53" i="111"/>
  <c r="J53" i="111"/>
  <c r="Y52" i="111"/>
  <c r="U52" i="111"/>
  <c r="Q52" i="111"/>
  <c r="L52" i="111"/>
  <c r="J52" i="111"/>
  <c r="L51" i="111"/>
  <c r="J51" i="111"/>
  <c r="AR50" i="111"/>
  <c r="AN50" i="111"/>
  <c r="AJ50" i="111"/>
  <c r="N50" i="111"/>
  <c r="AU47" i="111"/>
  <c r="AM47" i="111"/>
  <c r="AI47" i="111"/>
  <c r="AC47" i="111"/>
  <c r="Q47" i="111"/>
  <c r="K47" i="111"/>
  <c r="AU46" i="111"/>
  <c r="AM46" i="111"/>
  <c r="AI46" i="111"/>
  <c r="AC46" i="111"/>
  <c r="Q46" i="111"/>
  <c r="K46" i="111"/>
  <c r="AU45" i="111"/>
  <c r="AM45" i="111"/>
  <c r="AI45" i="111"/>
  <c r="AC45" i="111"/>
  <c r="Q45" i="111"/>
  <c r="K45" i="111"/>
  <c r="AU44" i="111"/>
  <c r="AM44" i="111"/>
  <c r="AI44" i="111"/>
  <c r="AC44" i="111"/>
  <c r="Q44" i="111"/>
  <c r="K44" i="111"/>
  <c r="AU43" i="111"/>
  <c r="AM43" i="111"/>
  <c r="AI43" i="111"/>
  <c r="AC43" i="111"/>
  <c r="Q43" i="111"/>
  <c r="K43" i="111"/>
  <c r="AU41" i="111"/>
  <c r="AM41" i="111"/>
  <c r="AI41" i="111"/>
  <c r="AC41" i="111"/>
  <c r="Q41" i="111"/>
  <c r="K41" i="111"/>
  <c r="AU40" i="111"/>
  <c r="AM40" i="111"/>
  <c r="AI40" i="111"/>
  <c r="AC40" i="111"/>
  <c r="Q40" i="111"/>
  <c r="K40" i="111"/>
  <c r="AU38" i="111"/>
  <c r="AM38" i="111"/>
  <c r="AI38" i="111"/>
  <c r="AC38" i="111"/>
  <c r="Q38" i="111"/>
  <c r="K38" i="111"/>
  <c r="AU37" i="111"/>
  <c r="AM37" i="111"/>
  <c r="AI37" i="111"/>
  <c r="AC37" i="111"/>
  <c r="Q37" i="111"/>
  <c r="K37" i="111"/>
  <c r="AU36" i="111"/>
  <c r="AM36" i="111"/>
  <c r="AI36" i="111"/>
  <c r="AC36" i="111"/>
  <c r="Q36" i="111"/>
  <c r="K36" i="111"/>
  <c r="AU35" i="111"/>
  <c r="AM35" i="111"/>
  <c r="AI35" i="111"/>
  <c r="AC35" i="111"/>
  <c r="Q35" i="111"/>
  <c r="K35" i="111"/>
  <c r="AU34" i="111"/>
  <c r="AM34" i="111"/>
  <c r="AI34" i="111"/>
  <c r="AC34" i="111"/>
  <c r="Q34" i="111"/>
  <c r="K34" i="111"/>
  <c r="AR30" i="111"/>
  <c r="AJ30" i="111"/>
  <c r="AT23" i="111"/>
  <c r="AT52" i="111" s="1"/>
  <c r="AI23" i="111"/>
  <c r="AI52" i="111" s="1"/>
  <c r="AQ18" i="111"/>
  <c r="AQ47" i="111" s="1"/>
  <c r="W18" i="111"/>
  <c r="W47" i="111" s="1"/>
  <c r="AQ17" i="111"/>
  <c r="AQ46" i="111" s="1"/>
  <c r="W17" i="111"/>
  <c r="W46" i="111" s="1"/>
  <c r="AQ16" i="111"/>
  <c r="AQ45" i="111" s="1"/>
  <c r="W16" i="111"/>
  <c r="W45" i="111" s="1"/>
  <c r="AQ15" i="111"/>
  <c r="AQ44" i="111" s="1"/>
  <c r="W15" i="111"/>
  <c r="W44" i="111" s="1"/>
  <c r="AQ14" i="111"/>
  <c r="AQ43" i="111" s="1"/>
  <c r="W14" i="111"/>
  <c r="W43" i="111" s="1"/>
  <c r="AU13" i="111"/>
  <c r="AU42" i="111" s="1"/>
  <c r="AM42" i="111"/>
  <c r="AI13" i="111"/>
  <c r="AC13" i="111"/>
  <c r="AC42" i="111" s="1"/>
  <c r="Q13" i="111"/>
  <c r="Q42" i="111" s="1"/>
  <c r="K13" i="111"/>
  <c r="K42" i="111" s="1"/>
  <c r="AQ12" i="111"/>
  <c r="AQ41" i="111" s="1"/>
  <c r="W12" i="111"/>
  <c r="W41" i="111" s="1"/>
  <c r="AQ11" i="111"/>
  <c r="AQ40" i="111" s="1"/>
  <c r="W11" i="111"/>
  <c r="W40" i="111" s="1"/>
  <c r="AU10" i="111"/>
  <c r="AU39" i="111" s="1"/>
  <c r="AM10" i="111"/>
  <c r="AM39" i="111" s="1"/>
  <c r="AI39" i="111"/>
  <c r="AC10" i="111"/>
  <c r="AC39" i="111" s="1"/>
  <c r="Q10" i="111"/>
  <c r="Q39" i="111" s="1"/>
  <c r="K10" i="111"/>
  <c r="K39" i="111" s="1"/>
  <c r="AQ9" i="111"/>
  <c r="AQ38" i="111" s="1"/>
  <c r="W9" i="111"/>
  <c r="W38" i="111" s="1"/>
  <c r="AQ8" i="111"/>
  <c r="AQ37" i="111" s="1"/>
  <c r="W8" i="111"/>
  <c r="W37" i="111" s="1"/>
  <c r="AQ7" i="111"/>
  <c r="AQ36" i="111" s="1"/>
  <c r="W7" i="111"/>
  <c r="W36" i="111" s="1"/>
  <c r="AQ6" i="111"/>
  <c r="AQ35" i="111" s="1"/>
  <c r="W6" i="111"/>
  <c r="W35" i="111" s="1"/>
  <c r="AQ5" i="111"/>
  <c r="AQ34" i="111" s="1"/>
  <c r="W5" i="111"/>
  <c r="W34" i="111" s="1"/>
  <c r="AU4" i="111"/>
  <c r="AU33" i="111" s="1"/>
  <c r="AM4" i="111"/>
  <c r="AM33" i="111" s="1"/>
  <c r="AI4" i="111"/>
  <c r="AI33" i="111" s="1"/>
  <c r="AC4" i="111"/>
  <c r="AC33" i="111" s="1"/>
  <c r="Q4" i="111"/>
  <c r="Q33" i="111" s="1"/>
  <c r="W16" i="115" l="1"/>
  <c r="W45" i="115" s="1"/>
  <c r="W9" i="115"/>
  <c r="W38" i="115" s="1"/>
  <c r="Q13" i="115"/>
  <c r="Q42" i="115" s="1"/>
  <c r="AC13" i="115"/>
  <c r="AC42" i="115" s="1"/>
  <c r="Q10" i="115"/>
  <c r="Q39" i="115" s="1"/>
  <c r="W6" i="115"/>
  <c r="W35" i="115" s="1"/>
  <c r="AC35" i="115"/>
  <c r="AC10" i="115"/>
  <c r="AC39" i="115" s="1"/>
  <c r="W11" i="115"/>
  <c r="W40" i="115" s="1"/>
  <c r="AC4" i="115"/>
  <c r="AC33" i="115" s="1"/>
  <c r="BE18" i="115"/>
  <c r="Q4" i="115"/>
  <c r="Q33" i="115" s="1"/>
  <c r="W15" i="115"/>
  <c r="W44" i="115" s="1"/>
  <c r="K37" i="115"/>
  <c r="W8" i="115"/>
  <c r="W37" i="115" s="1"/>
  <c r="W17" i="115"/>
  <c r="W46" i="115" s="1"/>
  <c r="K46" i="115"/>
  <c r="K36" i="115"/>
  <c r="K4" i="115"/>
  <c r="K33" i="115" s="1"/>
  <c r="W7" i="115"/>
  <c r="K10" i="115"/>
  <c r="K41" i="115"/>
  <c r="K13" i="115"/>
  <c r="W12" i="115"/>
  <c r="W41" i="115" s="1"/>
  <c r="K43" i="115"/>
  <c r="W14" i="115"/>
  <c r="W43" i="115" s="1"/>
  <c r="AQ33" i="115"/>
  <c r="AQ13" i="111"/>
  <c r="AQ42" i="111" s="1"/>
  <c r="AQ4" i="111"/>
  <c r="AQ33" i="111" s="1"/>
  <c r="AQ10" i="111"/>
  <c r="AQ39" i="111" s="1"/>
  <c r="W13" i="111"/>
  <c r="W42" i="111" s="1"/>
  <c r="AI42" i="111"/>
  <c r="W4" i="111"/>
  <c r="W33" i="111" s="1"/>
  <c r="W10" i="111"/>
  <c r="W39" i="111" s="1"/>
  <c r="K42" i="115" l="1"/>
  <c r="W13" i="115"/>
  <c r="W42" i="115" s="1"/>
  <c r="W10" i="115"/>
  <c r="W39" i="115" s="1"/>
  <c r="K39" i="115"/>
  <c r="W36" i="115"/>
  <c r="W4" i="115"/>
  <c r="W33" i="115" s="1"/>
</calcChain>
</file>

<file path=xl/sharedStrings.xml><?xml version="1.0" encoding="utf-8"?>
<sst xmlns="http://schemas.openxmlformats.org/spreadsheetml/2006/main" count="2837" uniqueCount="431">
  <si>
    <t>川俣町現住人口・世帯数調</t>
    <rPh sb="0" eb="2">
      <t>カワマタ</t>
    </rPh>
    <rPh sb="2" eb="3">
      <t>マチ</t>
    </rPh>
    <rPh sb="3" eb="5">
      <t>ゲンジュウ</t>
    </rPh>
    <rPh sb="5" eb="7">
      <t>ジンコウ</t>
    </rPh>
    <rPh sb="8" eb="11">
      <t>セタイスウ</t>
    </rPh>
    <rPh sb="11" eb="12">
      <t>シラ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</si>
  <si>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</si>
  <si>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</si>
  <si>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</si>
  <si>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現在</t>
    <rPh sb="0" eb="2">
      <t>ゲンザイ</t>
    </rPh>
    <phoneticPr fontId="2"/>
  </si>
  <si>
    <t>区分</t>
    <rPh sb="0" eb="2">
      <t>クブン</t>
    </rPh>
    <phoneticPr fontId="2"/>
  </si>
  <si>
    <t>人　　　　　口　　　　　（人）</t>
    <rPh sb="0" eb="1">
      <t>ヒト</t>
    </rPh>
    <rPh sb="6" eb="7">
      <t>クチ</t>
    </rPh>
    <rPh sb="13" eb="14">
      <t>ヒト</t>
    </rPh>
    <phoneticPr fontId="2"/>
  </si>
  <si>
    <t>世　帯　数</t>
    <rPh sb="0" eb="1">
      <t>ヨ</t>
    </rPh>
    <rPh sb="2" eb="3">
      <t>オビ</t>
    </rPh>
    <rPh sb="4" eb="5">
      <t>カズ</t>
    </rPh>
    <phoneticPr fontId="2"/>
  </si>
  <si>
    <t>前月との比較（△は減）</t>
    <rPh sb="0" eb="2">
      <t>ゼンゲツ</t>
    </rPh>
    <rPh sb="4" eb="6">
      <t>ヒカク</t>
    </rPh>
    <rPh sb="9" eb="10">
      <t>ゲン</t>
    </rPh>
    <phoneticPr fontId="2"/>
  </si>
  <si>
    <t>地区</t>
    <rPh sb="0" eb="2">
      <t>チク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</si>
  <si>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</si>
  <si>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</si>
  <si>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</si>
  <si>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　帯</t>
    <rPh sb="0" eb="1">
      <t>ヨ</t>
    </rPh>
    <rPh sb="2" eb="3">
      <t>オビ</t>
    </rPh>
    <phoneticPr fontId="2"/>
  </si>
  <si>
    <t>総数</t>
    <rPh sb="0" eb="2">
      <t>ソウスウ</t>
    </rPh>
    <phoneticPr fontId="2"/>
  </si>
  <si>
    <t>川俣</t>
    <rPh sb="0" eb="2">
      <t>カワマタ</t>
    </rPh>
    <phoneticPr fontId="2"/>
  </si>
  <si>
    <t>富田</t>
    <rPh sb="0" eb="1">
      <t>トミ</t>
    </rPh>
    <rPh sb="1" eb="2">
      <t>タ</t>
    </rPh>
    <phoneticPr fontId="2"/>
  </si>
  <si>
    <t>鶴沢</t>
    <rPh sb="0" eb="2">
      <t>ツルザワ</t>
    </rPh>
    <phoneticPr fontId="2"/>
  </si>
  <si>
    <t>小神</t>
    <rPh sb="0" eb="1">
      <t>コ</t>
    </rPh>
    <rPh sb="1" eb="2">
      <t>ガミ</t>
    </rPh>
    <phoneticPr fontId="2"/>
  </si>
  <si>
    <t>東福沢</t>
    <rPh sb="0" eb="1">
      <t>ヒガシ</t>
    </rPh>
    <rPh sb="1" eb="3">
      <t>フクザワ</t>
    </rPh>
    <phoneticPr fontId="2"/>
  </si>
  <si>
    <t>西福沢</t>
    <rPh sb="0" eb="1">
      <t>ニシ</t>
    </rPh>
    <rPh sb="1" eb="3">
      <t>フクザワ</t>
    </rPh>
    <phoneticPr fontId="2"/>
  </si>
  <si>
    <t>福　田</t>
    <rPh sb="0" eb="1">
      <t>フク</t>
    </rPh>
    <rPh sb="2" eb="3">
      <t>タ</t>
    </rPh>
    <phoneticPr fontId="2"/>
  </si>
  <si>
    <t>羽田</t>
    <rPh sb="0" eb="2">
      <t>ハネダ</t>
    </rPh>
    <phoneticPr fontId="2"/>
  </si>
  <si>
    <t>秋山</t>
    <rPh sb="0" eb="2">
      <t>アキヤマ</t>
    </rPh>
    <phoneticPr fontId="2"/>
  </si>
  <si>
    <t>小島</t>
    <rPh sb="0" eb="2">
      <t>オジマ</t>
    </rPh>
    <phoneticPr fontId="2"/>
  </si>
  <si>
    <t>飯坂</t>
    <rPh sb="0" eb="2">
      <t>イイザカ</t>
    </rPh>
    <phoneticPr fontId="2"/>
  </si>
  <si>
    <t>大綱木</t>
    <rPh sb="0" eb="1">
      <t>オオ</t>
    </rPh>
    <rPh sb="1" eb="2">
      <t>ツナ</t>
    </rPh>
    <rPh sb="2" eb="3">
      <t>ギ</t>
    </rPh>
    <phoneticPr fontId="2"/>
  </si>
  <si>
    <t>小綱木</t>
    <rPh sb="0" eb="1">
      <t>コ</t>
    </rPh>
    <rPh sb="1" eb="2">
      <t>ツナ</t>
    </rPh>
    <rPh sb="2" eb="3">
      <t>ギ</t>
    </rPh>
    <phoneticPr fontId="2"/>
  </si>
  <si>
    <t>山木屋</t>
    <rPh sb="0" eb="1">
      <t>ヤマ</t>
    </rPh>
    <rPh sb="1" eb="2">
      <t>キ</t>
    </rPh>
    <rPh sb="2" eb="3">
      <t>ヤ</t>
    </rPh>
    <phoneticPr fontId="2"/>
  </si>
  <si>
    <t>川俣町役場</t>
    <rPh sb="0" eb="2">
      <t>カワマタ</t>
    </rPh>
    <rPh sb="2" eb="5">
      <t>マチヤクバ</t>
    </rPh>
    <phoneticPr fontId="2"/>
  </si>
  <si>
    <t>【統計メモ】</t>
    <rPh sb="1" eb="3">
      <t>トウケイ</t>
    </rPh>
    <phoneticPr fontId="2"/>
  </si>
  <si>
    <t>福島県の人口</t>
    <rPh sb="0" eb="3">
      <t>フクシマケン</t>
    </rPh>
    <rPh sb="4" eb="6">
      <t>ジンコウ</t>
    </rPh>
    <phoneticPr fontId="2"/>
  </si>
  <si>
    <t>川俣町の気象</t>
    <rPh sb="0" eb="2">
      <t>カワマタ</t>
    </rPh>
    <rPh sb="2" eb="3">
      <t>マチ</t>
    </rPh>
    <rPh sb="4" eb="6">
      <t>キショウ</t>
    </rPh>
    <phoneticPr fontId="2"/>
  </si>
  <si>
    <t>日現在</t>
    <rPh sb="0" eb="1">
      <t>ニチ</t>
    </rPh>
    <rPh sb="1" eb="3">
      <t>ゲンザイ</t>
    </rPh>
    <phoneticPr fontId="2"/>
  </si>
  <si>
    <t>平均気温</t>
    <rPh sb="0" eb="2">
      <t>ヘイキン</t>
    </rPh>
    <rPh sb="2" eb="4">
      <t>キオン</t>
    </rPh>
    <phoneticPr fontId="2"/>
  </si>
  <si>
    <t>前月比</t>
    <rPh sb="0" eb="2">
      <t>ゼンゲツ</t>
    </rPh>
    <rPh sb="2" eb="3">
      <t>ヒ</t>
    </rPh>
    <phoneticPr fontId="2"/>
  </si>
  <si>
    <t>最高気温</t>
    <rPh sb="0" eb="2">
      <t>サイコウ</t>
    </rPh>
    <rPh sb="2" eb="4">
      <t>キオン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</si>
  <si>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</si>
  <si>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</si>
  <si>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人</t>
    <rPh sb="0" eb="1">
      <t>ヒト</t>
    </rPh>
    <phoneticPr fontId="2"/>
  </si>
  <si>
    <t>最低気温</t>
    <rPh sb="0" eb="2">
      <t>サイテイ</t>
    </rPh>
    <rPh sb="2" eb="4">
      <t>キオン</t>
    </rPh>
    <phoneticPr fontId="2"/>
  </si>
  <si>
    <t>平均湿度</t>
    <rPh sb="0" eb="2">
      <t>ヘイキン</t>
    </rPh>
    <rPh sb="2" eb="4">
      <t>シツド</t>
    </rPh>
    <phoneticPr fontId="2"/>
  </si>
  <si>
    <t>月計雨量</t>
    <rPh sb="0" eb="1">
      <t>ツキ</t>
    </rPh>
    <rPh sb="1" eb="2">
      <t>ケイ</t>
    </rPh>
    <rPh sb="2" eb="4">
      <t>ウリョウ</t>
    </rPh>
    <phoneticPr fontId="2"/>
  </si>
  <si>
    <t>世帯数</t>
    <rPh sb="0" eb="3">
      <t>セタイスウ</t>
    </rPh>
    <phoneticPr fontId="2"/>
  </si>
  <si>
    <t>世帯</t>
    <rPh sb="0" eb="2">
      <t>セタイ</t>
    </rPh>
    <phoneticPr fontId="2"/>
  </si>
  <si>
    <t>）</t>
    <phoneticPr fontId="2"/>
  </si>
  <si>
    <t>＼</t>
    <phoneticPr fontId="2"/>
  </si>
  <si>
    <t>◎</t>
    <phoneticPr fontId="2"/>
  </si>
  <si>
    <t>（</t>
    <phoneticPr fontId="2"/>
  </si>
  <si>
    <t>℃</t>
    <phoneticPr fontId="2"/>
  </si>
  <si>
    <t>％</t>
    <phoneticPr fontId="2"/>
  </si>
  <si>
    <t>㎜</t>
    <phoneticPr fontId="2"/>
  </si>
  <si>
    <t>時</t>
    <rPh sb="0" eb="1">
      <t>トキ</t>
    </rPh>
    <phoneticPr fontId="2"/>
  </si>
  <si>
    <t>令和</t>
    <rPh sb="0" eb="1">
      <t>レイ</t>
    </rPh>
    <rPh sb="1" eb="2">
      <t>ワ</t>
    </rPh>
    <phoneticPr fontId="2"/>
  </si>
  <si>
    <t>デルタ</t>
    <phoneticPr fontId="2"/>
  </si>
  <si>
    <t>先月値</t>
    <rPh sb="0" eb="3">
      <t>センゲツアタイ</t>
    </rPh>
    <phoneticPr fontId="2"/>
  </si>
  <si>
    <t>今月値</t>
    <rPh sb="0" eb="2">
      <t>コンゲツ</t>
    </rPh>
    <rPh sb="2" eb="3">
      <t>アタイ</t>
    </rPh>
    <phoneticPr fontId="2"/>
  </si>
  <si>
    <t>貼り付け用(再掲)</t>
    <rPh sb="0" eb="1">
      <t>ハ</t>
    </rPh>
    <rPh sb="2" eb="3">
      <t>ツ</t>
    </rPh>
    <rPh sb="4" eb="5">
      <t>ヨウ</t>
    </rPh>
    <rPh sb="6" eb="8">
      <t>サイケイ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</si>
  <si>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</si>
  <si>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</si>
  <si>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世帯数</t>
    <rPh sb="0" eb="3">
      <t>セタイスウ</t>
    </rPh>
    <phoneticPr fontId="2"/>
  </si>
  <si>
    <t>Δ</t>
    <phoneticPr fontId="2"/>
  </si>
  <si>
    <t>山木屋</t>
    <rPh sb="0" eb="3">
      <t>ヤマキヤ</t>
    </rPh>
    <phoneticPr fontId="2"/>
  </si>
  <si>
    <t>最高気温</t>
    <rPh sb="0" eb="4">
      <t>サイコウキオン</t>
    </rPh>
    <phoneticPr fontId="2"/>
  </si>
  <si>
    <t>平均湿度</t>
    <rPh sb="0" eb="4">
      <t>ヘイキンシツド</t>
    </rPh>
    <phoneticPr fontId="2"/>
  </si>
  <si>
    <t>月計雨量</t>
    <rPh sb="0" eb="2">
      <t>ゲッケイ</t>
    </rPh>
    <rPh sb="2" eb="4">
      <t>ウリョウ</t>
    </rPh>
    <phoneticPr fontId="2"/>
  </si>
  <si>
    <t>DBの時点(年月日)を入力</t>
    <rPh sb="3" eb="5">
      <t>ジテン</t>
    </rPh>
    <rPh sb="6" eb="9">
      <t>ネンガッピ</t>
    </rPh>
    <rPh sb="11" eb="13">
      <t>ニュウリョク</t>
    </rPh>
    <phoneticPr fontId="2"/>
  </si>
  <si>
    <t>ON</t>
  </si>
  <si>
    <t>隠すON</t>
    <rPh sb="0" eb="1">
      <t>カク</t>
    </rPh>
    <phoneticPr fontId="2"/>
  </si>
  <si>
    <t>－</t>
  </si>
  <si>
    <t>区分</t>
  </si>
  <si>
    <t>女</t>
  </si>
  <si>
    <t>計</t>
  </si>
  <si>
    <t>総数</t>
  </si>
  <si>
    <t>川俣</t>
  </si>
  <si>
    <t>鶴沢</t>
  </si>
  <si>
    <t>小神</t>
  </si>
  <si>
    <t>東福沢</t>
  </si>
  <si>
    <t>西福沢</t>
  </si>
  <si>
    <t>羽田</t>
  </si>
  <si>
    <t>秋山</t>
  </si>
  <si>
    <t>小島</t>
  </si>
  <si>
    <t>飯坂</t>
  </si>
  <si>
    <t>大綱木</t>
  </si>
  <si>
    <t>小綱木</t>
  </si>
  <si>
    <t>山木屋</t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</si>
  <si>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</si>
  <si>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</si>
  <si>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</si>
  <si>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3">
      <t>セタイスウ</t>
    </rPh>
    <phoneticPr fontId="2"/>
  </si>
  <si>
    <t>山木屋</t>
    <rPh sb="0" eb="3">
      <t>ヤマキヤ</t>
    </rPh>
    <phoneticPr fontId="2"/>
  </si>
  <si>
    <t>隠すON　→ ホームページ更新時の貼り付け用</t>
    <rPh sb="0" eb="1">
      <t>カク</t>
    </rPh>
    <rPh sb="13" eb="15">
      <t>コウシン</t>
    </rPh>
    <rPh sb="15" eb="16">
      <t>ジ</t>
    </rPh>
    <rPh sb="17" eb="18">
      <t>ハ</t>
    </rPh>
    <rPh sb="19" eb="20">
      <t>ツ</t>
    </rPh>
    <rPh sb="21" eb="22">
      <t>ヨウ</t>
    </rPh>
    <phoneticPr fontId="2"/>
  </si>
  <si>
    <t>隠すOFF → 発議貼り付け用</t>
    <rPh sb="0" eb="1">
      <t>カク</t>
    </rPh>
    <rPh sb="8" eb="10">
      <t>ハツギ</t>
    </rPh>
    <rPh sb="10" eb="11">
      <t>ハ</t>
    </rPh>
    <rPh sb="12" eb="13">
      <t>ツ</t>
    </rPh>
    <rPh sb="14" eb="15">
      <t>ヨウ</t>
    </rPh>
    <phoneticPr fontId="2"/>
  </si>
  <si>
    <t>※隠すONだけでもいいかもしれない</t>
    <rPh sb="1" eb="2">
      <t>カク</t>
    </rPh>
    <phoneticPr fontId="2"/>
  </si>
  <si>
    <t>富　田</t>
    <rPh sb="2" eb="3">
      <t>タ</t>
    </rPh>
    <phoneticPr fontId="2"/>
  </si>
  <si>
    <t>福 田</t>
    <rPh sb="2" eb="3">
      <t>タ</t>
    </rPh>
    <phoneticPr fontId="2"/>
  </si>
  <si>
    <t>前月との比較（△は減）</t>
    <phoneticPr fontId="2"/>
  </si>
  <si>
    <t>男</t>
    <phoneticPr fontId="2"/>
  </si>
  <si>
    <t>世帯数</t>
    <rPh sb="0" eb="2">
      <t>セタイ</t>
    </rPh>
    <phoneticPr fontId="2"/>
  </si>
  <si>
    <t>人口（人）</t>
    <rPh sb="0" eb="1">
      <t>ヒト</t>
    </rPh>
    <rPh sb="3" eb="4">
      <t>ヒト</t>
    </rPh>
    <phoneticPr fontId="2"/>
  </si>
  <si>
    <t>川俣町の気象</t>
    <rPh sb="0" eb="3">
      <t>カワマタマチ</t>
    </rPh>
    <rPh sb="4" eb="6">
      <t>キショウ</t>
    </rPh>
    <phoneticPr fontId="2"/>
  </si>
  <si>
    <t>平均気温</t>
    <rPh sb="0" eb="4">
      <t>ヘイキンキオン</t>
    </rPh>
    <phoneticPr fontId="2"/>
  </si>
  <si>
    <t>前月比</t>
    <rPh sb="0" eb="3">
      <t>ゼンゲツヒ</t>
    </rPh>
    <phoneticPr fontId="2"/>
  </si>
  <si>
    <t>川俣町現住人口・世帯数調</t>
  </si>
  <si>
    <t>R3.7.1</t>
    <phoneticPr fontId="2"/>
  </si>
  <si>
    <t>男 （人）</t>
    <rPh sb="3" eb="4">
      <t>ニン</t>
    </rPh>
    <phoneticPr fontId="10"/>
  </si>
  <si>
    <t>女（人）</t>
    <rPh sb="2" eb="3">
      <t>ヒト</t>
    </rPh>
    <phoneticPr fontId="10"/>
  </si>
  <si>
    <t>計（人）</t>
    <rPh sb="2" eb="3">
      <t>ニン</t>
    </rPh>
    <phoneticPr fontId="10"/>
  </si>
  <si>
    <t>男</t>
  </si>
  <si>
    <t>DBから参照　(－表記演算)</t>
    <rPh sb="4" eb="6">
      <t>サンショウ</t>
    </rPh>
    <rPh sb="9" eb="11">
      <t>ヒョウキ</t>
    </rPh>
    <rPh sb="11" eb="13">
      <t>エンザン</t>
    </rPh>
    <phoneticPr fontId="2"/>
  </si>
  <si>
    <t>令和3年</t>
  </si>
  <si>
    <t>7月</t>
  </si>
  <si>
    <t>1日現在</t>
  </si>
  <si>
    <t>△18</t>
  </si>
  <si>
    <t>△7</t>
  </si>
  <si>
    <t>△25</t>
  </si>
  <si>
    <t>△2</t>
  </si>
  <si>
    <t>△4</t>
  </si>
  <si>
    <t>△3</t>
  </si>
  <si>
    <t>△1</t>
  </si>
  <si>
    <t>△6</t>
  </si>
  <si>
    <t>△9</t>
  </si>
  <si>
    <t>△5</t>
  </si>
  <si>
    <t>6月</t>
  </si>
  <si>
    <t>福島県の人口(令和3年6月1日)</t>
  </si>
  <si>
    <t>21.3℃</t>
  </si>
  <si>
    <t>32.9℃</t>
  </si>
  <si>
    <t>(10日14時35分)</t>
  </si>
  <si>
    <t>1,808,992</t>
  </si>
  <si>
    <t>△1,294</t>
  </si>
  <si>
    <t>12.2℃</t>
  </si>
  <si>
    <t>(9日4時40分)</t>
  </si>
  <si>
    <t>896,991</t>
  </si>
  <si>
    <t>△611</t>
  </si>
  <si>
    <t>68.0%</t>
  </si>
  <si>
    <t>912,001</t>
  </si>
  <si>
    <t>△683</t>
  </si>
  <si>
    <t>73.5mm</t>
  </si>
  <si>
    <t>759,232</t>
  </si>
  <si>
    <t>16</t>
  </si>
  <si>
    <t>川俣町役場</t>
    <phoneticPr fontId="2"/>
  </si>
  <si>
    <t>川俣町役場</t>
    <phoneticPr fontId="2"/>
  </si>
  <si>
    <t>+計</t>
    <rPh sb="0" eb="2">
      <t>ケイ</t>
    </rPh>
    <phoneticPr fontId="2"/>
  </si>
  <si>
    <t>-計</t>
    <rPh sb="0" eb="2">
      <t>ケイ</t>
    </rPh>
    <phoneticPr fontId="2"/>
  </si>
  <si>
    <t>【川俣町の気象】</t>
    <rPh sb="1" eb="3">
      <t>カワマタ</t>
    </rPh>
    <rPh sb="3" eb="4">
      <t>マチ</t>
    </rPh>
    <rPh sb="5" eb="7">
      <t>キショウ</t>
    </rPh>
    <phoneticPr fontId="2"/>
  </si>
  <si>
    <t>対象月</t>
    <rPh sb="0" eb="3">
      <t>タイショウツキ</t>
    </rPh>
    <phoneticPr fontId="2"/>
  </si>
  <si>
    <t>川俣町現住人口・世帯数調　※H27国調に基づく</t>
    <rPh sb="17" eb="19">
      <t>コクチョウ</t>
    </rPh>
    <rPh sb="20" eb="21">
      <t>モト</t>
    </rPh>
    <phoneticPr fontId="2"/>
  </si>
  <si>
    <t>R2.9.1</t>
    <phoneticPr fontId="2"/>
  </si>
  <si>
    <r>
      <t>川俣町現住人口・世帯数調　</t>
    </r>
    <r>
      <rPr>
        <sz val="11"/>
        <color rgb="FFFF0000"/>
        <rFont val="ＭＳ Ｐゴシック"/>
        <family val="3"/>
        <charset val="128"/>
        <scheme val="minor"/>
      </rPr>
      <t>※R2国調に基づく</t>
    </r>
    <rPh sb="16" eb="18">
      <t>コクチョウ</t>
    </rPh>
    <rPh sb="19" eb="20">
      <t>モト</t>
    </rPh>
    <phoneticPr fontId="2"/>
  </si>
  <si>
    <t>令和2年</t>
  </si>
  <si>
    <t>10月</t>
  </si>
  <si>
    <t>△19</t>
  </si>
  <si>
    <t>△37</t>
  </si>
  <si>
    <t>△16</t>
  </si>
  <si>
    <t>△10</t>
  </si>
  <si>
    <t>9月</t>
  </si>
  <si>
    <t>福島県の人口(令和2年9月1日)　※H27国調に基づく</t>
  </si>
  <si>
    <t>21.9℃</t>
  </si>
  <si>
    <t>35.4℃</t>
  </si>
  <si>
    <t>(3日13時30分)</t>
  </si>
  <si>
    <t>1,826,356</t>
  </si>
  <si>
    <t>△927</t>
  </si>
  <si>
    <t>9.5℃</t>
  </si>
  <si>
    <t>(29日4時2分)</t>
  </si>
  <si>
    <t>905,264</t>
  </si>
  <si>
    <t>△369</t>
  </si>
  <si>
    <t>77.0%</t>
  </si>
  <si>
    <t>921,092</t>
  </si>
  <si>
    <t>△558</t>
  </si>
  <si>
    <t>91mm</t>
  </si>
  <si>
    <t>756,554</t>
  </si>
  <si>
    <t>105</t>
  </si>
  <si>
    <t>令和4年</t>
  </si>
  <si>
    <t>2月</t>
  </si>
  <si>
    <t>△17</t>
  </si>
  <si>
    <t>△33</t>
  </si>
  <si>
    <t>△11</t>
  </si>
  <si>
    <t>△8</t>
  </si>
  <si>
    <t>△12</t>
  </si>
  <si>
    <t>1月</t>
  </si>
  <si>
    <t>福島県の人口(令和4年1月1日)　※R2国調に基づく</t>
  </si>
  <si>
    <t>0.1℃</t>
  </si>
  <si>
    <t>10.6℃</t>
  </si>
  <si>
    <t>(16日14時33分)</t>
  </si>
  <si>
    <t>1,807,602</t>
  </si>
  <si>
    <t>△1,468</t>
  </si>
  <si>
    <t>-9℃</t>
  </si>
  <si>
    <t>(6日3時12分)</t>
  </si>
  <si>
    <t>891,725</t>
  </si>
  <si>
    <t>△655</t>
  </si>
  <si>
    <t>61.0%</t>
  </si>
  <si>
    <t>915,877</t>
  </si>
  <si>
    <t>△813</t>
  </si>
  <si>
    <t>18mm</t>
  </si>
  <si>
    <t>745,205</t>
  </si>
  <si>
    <t>△274</t>
  </si>
  <si>
    <t>△20</t>
  </si>
  <si>
    <t>12月</t>
  </si>
  <si>
    <t>福島県の人口(令和4年12月1日)　※R2国調に基づく</t>
  </si>
  <si>
    <t>3.4℃</t>
  </si>
  <si>
    <t>17.3℃</t>
  </si>
  <si>
    <t>(12日13時44分)</t>
  </si>
  <si>
    <t>1,809,371</t>
  </si>
  <si>
    <t>△1,408</t>
  </si>
  <si>
    <t>-8.8℃</t>
  </si>
  <si>
    <t>(29日5時59分)</t>
  </si>
  <si>
    <t>892,594</t>
  </si>
  <si>
    <t>△638</t>
  </si>
  <si>
    <t>65.0%</t>
  </si>
  <si>
    <t>916,777</t>
  </si>
  <si>
    <t>△770</t>
  </si>
  <si>
    <t>103mm</t>
  </si>
  <si>
    <t>745,479</t>
  </si>
  <si>
    <t>1,486</t>
  </si>
  <si>
    <t>11月</t>
  </si>
  <si>
    <t>福島県の人口(令和3年11月1日)　※R2国調に基づく</t>
  </si>
  <si>
    <t>8.9℃</t>
  </si>
  <si>
    <t>21.1℃</t>
  </si>
  <si>
    <t>(2日14時21分)</t>
  </si>
  <si>
    <t>1,811,825</t>
  </si>
  <si>
    <t>△1,282</t>
  </si>
  <si>
    <t>-3.4℃</t>
  </si>
  <si>
    <t>(29日6時33分)</t>
  </si>
  <si>
    <t>893,430</t>
  </si>
  <si>
    <t>67.0%</t>
  </si>
  <si>
    <t>918,395</t>
  </si>
  <si>
    <t>△671</t>
  </si>
  <si>
    <t>47.5mm</t>
  </si>
  <si>
    <t>743,993</t>
  </si>
  <si>
    <t>△14</t>
  </si>
  <si>
    <t>福島県の人口(令和3年10月1日)　※R2国調に基づく</t>
  </si>
  <si>
    <t>14.9℃</t>
  </si>
  <si>
    <t>30.2℃</t>
  </si>
  <si>
    <t>(4日14時6分)</t>
  </si>
  <si>
    <t>1,813,107</t>
  </si>
  <si>
    <t>△1,405</t>
  </si>
  <si>
    <t>2.5℃</t>
  </si>
  <si>
    <t>(25日6時27分)</t>
  </si>
  <si>
    <t>894,041</t>
  </si>
  <si>
    <t>△663</t>
  </si>
  <si>
    <t>70.0%</t>
  </si>
  <si>
    <t>919,066</t>
  </si>
  <si>
    <t>△742</t>
  </si>
  <si>
    <t>133.5mm</t>
  </si>
  <si>
    <t>744,007</t>
  </si>
  <si>
    <t>△184</t>
  </si>
  <si>
    <t>△32</t>
  </si>
  <si>
    <t>福島県の人口(令和3年9月1日)　※R2国調に基づく</t>
  </si>
  <si>
    <t>19.7℃</t>
  </si>
  <si>
    <t>32.5℃</t>
  </si>
  <si>
    <t>(22日14時32分)</t>
  </si>
  <si>
    <t>1,814,512</t>
  </si>
  <si>
    <t>△1,025</t>
  </si>
  <si>
    <t>10.5℃</t>
  </si>
  <si>
    <t>(21日5時37分)</t>
  </si>
  <si>
    <t>894,704</t>
  </si>
  <si>
    <t>△487</t>
  </si>
  <si>
    <t>72.0%</t>
  </si>
  <si>
    <t>919,808</t>
  </si>
  <si>
    <t>△538</t>
  </si>
  <si>
    <t>99mm</t>
  </si>
  <si>
    <t>744,191</t>
  </si>
  <si>
    <t>31</t>
  </si>
  <si>
    <t>△24</t>
  </si>
  <si>
    <t>△21</t>
  </si>
  <si>
    <t>8月</t>
  </si>
  <si>
    <t>福島県の人口(令和3年8月1日)　※R2国調に基づく</t>
  </si>
  <si>
    <t>25℃</t>
  </si>
  <si>
    <t>39℃</t>
  </si>
  <si>
    <t>(4日14時10分)</t>
  </si>
  <si>
    <t>1,815,537</t>
  </si>
  <si>
    <t>△1,210</t>
  </si>
  <si>
    <t>16.4℃</t>
  </si>
  <si>
    <t>(15日5時56分)</t>
  </si>
  <si>
    <t>895,191</t>
  </si>
  <si>
    <t>△531</t>
  </si>
  <si>
    <t>920,346</t>
  </si>
  <si>
    <t>△679</t>
  </si>
  <si>
    <t>227.5mm</t>
  </si>
  <si>
    <t>744,160</t>
  </si>
  <si>
    <t>2</t>
  </si>
  <si>
    <t>福島県の人口(令和3年7月1日)　※R2国調に基づく</t>
  </si>
  <si>
    <t>24.7℃</t>
  </si>
  <si>
    <t>38.2℃</t>
  </si>
  <si>
    <t>(19日12時45分)</t>
  </si>
  <si>
    <t>1,816,747</t>
  </si>
  <si>
    <t>7,755</t>
  </si>
  <si>
    <t>18.5℃</t>
  </si>
  <si>
    <t>(3日2時55分)</t>
  </si>
  <si>
    <t>895,722</t>
  </si>
  <si>
    <t>△1,269</t>
  </si>
  <si>
    <t>73.0%</t>
  </si>
  <si>
    <t>921,025</t>
  </si>
  <si>
    <t>9,024</t>
  </si>
  <si>
    <t>176mm</t>
  </si>
  <si>
    <t>744,158</t>
  </si>
  <si>
    <t>△15,074</t>
  </si>
  <si>
    <t>福島県の人口(令和3年6月1日)　※H27国調に基づく</t>
  </si>
  <si>
    <t>△27</t>
  </si>
  <si>
    <t>5月</t>
  </si>
  <si>
    <t>福島県の人口(令和3年5月1日)　※H27国調に基づく</t>
  </si>
  <si>
    <t>16.1℃</t>
  </si>
  <si>
    <t>28.8℃</t>
  </si>
  <si>
    <t>(28日15時9分)</t>
  </si>
  <si>
    <t>1,810,286</t>
  </si>
  <si>
    <t>△435</t>
  </si>
  <si>
    <t>4℃</t>
  </si>
  <si>
    <t>(12日4時38分)</t>
  </si>
  <si>
    <t>897,602</t>
  </si>
  <si>
    <t>72</t>
  </si>
  <si>
    <t>57.0%</t>
  </si>
  <si>
    <t>912,684</t>
  </si>
  <si>
    <t>△507</t>
  </si>
  <si>
    <t>81.5mm</t>
  </si>
  <si>
    <t>759,216</t>
  </si>
  <si>
    <t>2,408</t>
  </si>
  <si>
    <t>△15</t>
  </si>
  <si>
    <t>4月</t>
  </si>
  <si>
    <t>福島県の人口(令和3年4月1日)　※H27国調に基づく</t>
  </si>
  <si>
    <t>11.1℃</t>
  </si>
  <si>
    <t>(24日15時11分)</t>
  </si>
  <si>
    <t>1,810,721</t>
  </si>
  <si>
    <t>△6,507</t>
  </si>
  <si>
    <t>-1.8℃</t>
  </si>
  <si>
    <t>(11日5時30分)</t>
  </si>
  <si>
    <t>897,530</t>
  </si>
  <si>
    <t>△3,216</t>
  </si>
  <si>
    <t>56.0%</t>
  </si>
  <si>
    <t>913,191</t>
  </si>
  <si>
    <t>△3,291</t>
  </si>
  <si>
    <t>87.5mm</t>
  </si>
  <si>
    <t>756,808</t>
  </si>
  <si>
    <t>254</t>
  </si>
  <si>
    <t>△29</t>
  </si>
  <si>
    <t>△40</t>
  </si>
  <si>
    <t>△28</t>
  </si>
  <si>
    <t>3月</t>
  </si>
  <si>
    <t>福島県の人口(令和3年3月1日)　※H27国調に基づく</t>
  </si>
  <si>
    <t>8.1℃</t>
  </si>
  <si>
    <t>24.9℃</t>
  </si>
  <si>
    <t>(29日14時9分)</t>
  </si>
  <si>
    <t>1,817,228</t>
  </si>
  <si>
    <t>△2,008</t>
  </si>
  <si>
    <t>-5℃</t>
  </si>
  <si>
    <t>(9日5時44分)</t>
  </si>
  <si>
    <t>900,746</t>
  </si>
  <si>
    <t>△946</t>
  </si>
  <si>
    <t>58.0%</t>
  </si>
  <si>
    <t>916,482</t>
  </si>
  <si>
    <t>△1,062</t>
  </si>
  <si>
    <t>99.5mm</t>
  </si>
  <si>
    <t>△93</t>
  </si>
  <si>
    <t>福島県の人口(令和3年2月1日)　※H27国調に基づく</t>
  </si>
  <si>
    <t>20.1℃</t>
  </si>
  <si>
    <t>(22日12時31分)</t>
  </si>
  <si>
    <t>1,819,236</t>
  </si>
  <si>
    <t>△1,713</t>
  </si>
  <si>
    <t>-7.9℃</t>
  </si>
  <si>
    <t>(1日6時16分)</t>
  </si>
  <si>
    <t>901,692</t>
  </si>
  <si>
    <t>△923</t>
  </si>
  <si>
    <t>917,544</t>
  </si>
  <si>
    <t>△790</t>
  </si>
  <si>
    <t>53.5mm</t>
  </si>
  <si>
    <t>756,647</t>
  </si>
  <si>
    <t>△23</t>
  </si>
  <si>
    <t>△46</t>
  </si>
  <si>
    <t>△13</t>
  </si>
  <si>
    <t>福島県の人口(令和3年1月1日)　※H27国調に基づく</t>
  </si>
  <si>
    <t>0.3℃</t>
  </si>
  <si>
    <t>13.4℃</t>
  </si>
  <si>
    <t>(25日13時37分)</t>
  </si>
  <si>
    <t>1,820,949</t>
  </si>
  <si>
    <t>△1,358</t>
  </si>
  <si>
    <t>-10℃</t>
  </si>
  <si>
    <t>(10日6時1分)</t>
  </si>
  <si>
    <t>902,615</t>
  </si>
  <si>
    <t>△682</t>
  </si>
  <si>
    <t>918,334</t>
  </si>
  <si>
    <t>△676</t>
  </si>
  <si>
    <t>14.5mm</t>
  </si>
  <si>
    <t>756,674</t>
  </si>
  <si>
    <t>46</t>
  </si>
  <si>
    <t>福島県の人口(令和3年12月1日)　※H27国調に基づく</t>
  </si>
  <si>
    <t>2.4℃</t>
  </si>
  <si>
    <t>14.6℃</t>
  </si>
  <si>
    <t>(24日13時8分)</t>
  </si>
  <si>
    <t>1,822,307</t>
  </si>
  <si>
    <t>△1,367</t>
  </si>
  <si>
    <t>-7.3℃</t>
  </si>
  <si>
    <t>(21日3時45分)</t>
  </si>
  <si>
    <t>903,297</t>
  </si>
  <si>
    <t>△678</t>
  </si>
  <si>
    <t>919,010</t>
  </si>
  <si>
    <t>△689</t>
  </si>
  <si>
    <t>24.5mm</t>
  </si>
  <si>
    <t>756,628</t>
  </si>
  <si>
    <t>△31</t>
  </si>
  <si>
    <t>△34</t>
  </si>
  <si>
    <t>福島県の人口(令和2年11月1日)　※H27国調に基づく</t>
  </si>
  <si>
    <t>9.3℃</t>
  </si>
  <si>
    <t>23.5℃</t>
  </si>
  <si>
    <t>(20日13時30分)</t>
  </si>
  <si>
    <t>1,823,674</t>
  </si>
  <si>
    <t>△1,381</t>
  </si>
  <si>
    <t>-2.7℃</t>
  </si>
  <si>
    <t>(12日5時36分)</t>
  </si>
  <si>
    <t>903,975</t>
  </si>
  <si>
    <t>△677</t>
  </si>
  <si>
    <t>69.0%</t>
  </si>
  <si>
    <t>919,699</t>
  </si>
  <si>
    <t>△704</t>
  </si>
  <si>
    <t>8mm</t>
  </si>
  <si>
    <t>756,659</t>
  </si>
  <si>
    <t>64</t>
  </si>
  <si>
    <t>△38</t>
  </si>
  <si>
    <t>福島県の人口(令和2年10月1日)　※H27国調に基づく</t>
  </si>
  <si>
    <t>13.9℃</t>
  </si>
  <si>
    <t>26.4℃</t>
  </si>
  <si>
    <t>(2日14時20分)</t>
  </si>
  <si>
    <t>1,825,055</t>
  </si>
  <si>
    <t>△1,301</t>
  </si>
  <si>
    <t>3.3℃</t>
  </si>
  <si>
    <t>(31日6時1分)</t>
  </si>
  <si>
    <t>904,652</t>
  </si>
  <si>
    <t>△612</t>
  </si>
  <si>
    <t>74.0%</t>
  </si>
  <si>
    <t>920,403</t>
  </si>
  <si>
    <t>69mm</t>
  </si>
  <si>
    <t>756,595</t>
  </si>
  <si>
    <t>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</si>
</sst>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9.75"/>
      <color theme="1"/>
      <name val="ＭＳ Ｐゴシック"/>
      <family val="3"/>
      <charset val="128"/>
      <scheme val="minor"/>
    </font>
    <font>
      <sz val="9.75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4F5E3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C0BFA0"/>
      </left>
      <right/>
      <top style="thick">
        <color rgb="FFC0BFA0"/>
      </top>
      <bottom/>
      <diagonal/>
    </border>
    <border>
      <left/>
      <right style="medium">
        <color rgb="FFC0BFA0"/>
      </right>
      <top style="thick">
        <color rgb="FFC0BFA0"/>
      </top>
      <bottom/>
      <diagonal/>
    </border>
    <border>
      <left style="medium">
        <color rgb="FFC0BFA0"/>
      </left>
      <right/>
      <top style="thick">
        <color rgb="FFC0BFA0"/>
      </top>
      <bottom style="medium">
        <color rgb="FFC0BFA0"/>
      </bottom>
      <diagonal/>
    </border>
    <border>
      <left/>
      <right/>
      <top style="thick">
        <color rgb="FFC0BFA0"/>
      </top>
      <bottom style="medium">
        <color rgb="FFC0BFA0"/>
      </bottom>
      <diagonal/>
    </border>
    <border>
      <left/>
      <right style="medium">
        <color rgb="FFC0BFA0"/>
      </right>
      <top style="thick">
        <color rgb="FFC0BFA0"/>
      </top>
      <bottom style="medium">
        <color rgb="FFC0BFA0"/>
      </bottom>
      <diagonal/>
    </border>
    <border>
      <left style="medium">
        <color rgb="FFC0BFA0"/>
      </left>
      <right style="medium">
        <color rgb="FFC0BFA0"/>
      </right>
      <top style="thick">
        <color rgb="FFC0BFA0"/>
      </top>
      <bottom/>
      <diagonal/>
    </border>
    <border>
      <left/>
      <right style="thick">
        <color rgb="FFC0BFA0"/>
      </right>
      <top style="thick">
        <color rgb="FFC0BFA0"/>
      </top>
      <bottom style="medium">
        <color rgb="FFC0BFA0"/>
      </bottom>
      <diagonal/>
    </border>
    <border>
      <left style="thick">
        <color rgb="FFC0BFA0"/>
      </left>
      <right/>
      <top/>
      <bottom style="medium">
        <color rgb="FFC0BFA0"/>
      </bottom>
      <diagonal/>
    </border>
    <border>
      <left/>
      <right style="medium">
        <color rgb="FFC0BFA0"/>
      </right>
      <top/>
      <bottom style="medium">
        <color rgb="FFC0BFA0"/>
      </bottom>
      <diagonal/>
    </border>
    <border>
      <left style="medium">
        <color rgb="FFC0BFA0"/>
      </left>
      <right style="medium">
        <color rgb="FFC0BFA0"/>
      </right>
      <top style="medium">
        <color rgb="FFC0BFA0"/>
      </top>
      <bottom style="medium">
        <color rgb="FFC0BFA0"/>
      </bottom>
      <diagonal/>
    </border>
    <border>
      <left style="medium">
        <color rgb="FFC0BFA0"/>
      </left>
      <right style="medium">
        <color rgb="FFC0BFA0"/>
      </right>
      <top/>
      <bottom style="medium">
        <color rgb="FFC0BFA0"/>
      </bottom>
      <diagonal/>
    </border>
    <border>
      <left style="medium">
        <color rgb="FFC0BFA0"/>
      </left>
      <right style="thick">
        <color rgb="FFC0BFA0"/>
      </right>
      <top style="medium">
        <color rgb="FFC0BFA0"/>
      </top>
      <bottom style="medium">
        <color rgb="FFC0BFA0"/>
      </bottom>
      <diagonal/>
    </border>
    <border>
      <left style="thick">
        <color rgb="FFC0BFA0"/>
      </left>
      <right/>
      <top style="medium">
        <color rgb="FFC0BFA0"/>
      </top>
      <bottom style="medium">
        <color rgb="FFC0BFA0"/>
      </bottom>
      <diagonal/>
    </border>
    <border>
      <left/>
      <right style="medium">
        <color rgb="FFC0BFA0"/>
      </right>
      <top style="medium">
        <color rgb="FFC0BFA0"/>
      </top>
      <bottom style="medium">
        <color rgb="FFC0BFA0"/>
      </bottom>
      <diagonal/>
    </border>
    <border>
      <left style="thick">
        <color rgb="FFC0BFA0"/>
      </left>
      <right/>
      <top style="medium">
        <color rgb="FFC0BFA0"/>
      </top>
      <bottom style="thick">
        <color rgb="FFC0BFA0"/>
      </bottom>
      <diagonal/>
    </border>
    <border>
      <left/>
      <right style="medium">
        <color rgb="FFC0BFA0"/>
      </right>
      <top style="medium">
        <color rgb="FFC0BFA0"/>
      </top>
      <bottom style="thick">
        <color rgb="FFC0BFA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C0BFA0"/>
      </left>
      <right/>
      <top style="medium">
        <color rgb="FFC0BFA0"/>
      </top>
      <bottom/>
      <diagonal/>
    </border>
    <border>
      <left style="thick">
        <color rgb="FFC0BFA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93">
    <xf numFmtId="0" fontId="0" fillId="0" borderId="0" xfId="0"/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indent="1"/>
    </xf>
    <xf numFmtId="0" fontId="3" fillId="0" borderId="2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176" fontId="0" fillId="0" borderId="0" xfId="0" applyNumberFormat="1"/>
    <xf numFmtId="0" fontId="5" fillId="0" borderId="0" xfId="0" applyFont="1" applyAlignment="1">
      <alignment horizontal="center" vertical="center"/>
    </xf>
    <xf numFmtId="176" fontId="1" fillId="0" borderId="4" xfId="0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6" fontId="1" fillId="0" borderId="6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indent="1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0" fillId="0" borderId="0" xfId="0" applyBorder="1"/>
    <xf numFmtId="176" fontId="0" fillId="0" borderId="0" xfId="0" applyNumberFormat="1" applyFont="1" applyBorder="1" applyAlignment="1">
      <alignment vertical="center"/>
    </xf>
    <xf numFmtId="0" fontId="0" fillId="0" borderId="6" xfId="0" applyBorder="1"/>
    <xf numFmtId="0" fontId="0" fillId="0" borderId="4" xfId="0" applyBorder="1"/>
    <xf numFmtId="0" fontId="5" fillId="2" borderId="6" xfId="0" applyFont="1" applyFill="1" applyBorder="1" applyAlignment="1">
      <alignment horizontal="center" vertical="center"/>
    </xf>
    <xf numFmtId="176" fontId="1" fillId="2" borderId="6" xfId="0" applyNumberFormat="1" applyFont="1" applyFill="1" applyBorder="1" applyAlignment="1">
      <alignment vertical="center"/>
    </xf>
    <xf numFmtId="0" fontId="0" fillId="2" borderId="6" xfId="0" applyFill="1" applyBorder="1"/>
    <xf numFmtId="176" fontId="1" fillId="2" borderId="0" xfId="0" applyNumberFormat="1" applyFont="1" applyFill="1" applyBorder="1" applyAlignment="1">
      <alignment vertical="center"/>
    </xf>
    <xf numFmtId="0" fontId="0" fillId="2" borderId="0" xfId="0" applyFill="1" applyBorder="1"/>
    <xf numFmtId="176" fontId="4" fillId="2" borderId="6" xfId="0" applyNumberFormat="1" applyFont="1" applyFill="1" applyBorder="1" applyAlignment="1">
      <alignment vertical="center"/>
    </xf>
    <xf numFmtId="0" fontId="5" fillId="0" borderId="17" xfId="0" applyFont="1" applyBorder="1" applyAlignment="1">
      <alignment horizontal="distributed" vertical="center"/>
    </xf>
    <xf numFmtId="176" fontId="4" fillId="2" borderId="7" xfId="0" applyNumberFormat="1" applyFont="1" applyFill="1" applyBorder="1" applyAlignment="1">
      <alignment vertical="center"/>
    </xf>
    <xf numFmtId="176" fontId="1" fillId="0" borderId="7" xfId="0" applyNumberFormat="1" applyFont="1" applyBorder="1" applyAlignment="1">
      <alignment vertical="center"/>
    </xf>
    <xf numFmtId="176" fontId="1" fillId="0" borderId="23" xfId="0" applyNumberFormat="1" applyFont="1" applyBorder="1" applyAlignment="1">
      <alignment vertical="center"/>
    </xf>
    <xf numFmtId="176" fontId="1" fillId="2" borderId="7" xfId="0" applyNumberFormat="1" applyFont="1" applyFill="1" applyBorder="1" applyAlignment="1">
      <alignment vertical="center"/>
    </xf>
    <xf numFmtId="176" fontId="1" fillId="2" borderId="23" xfId="0" applyNumberFormat="1" applyFont="1" applyFill="1" applyBorder="1" applyAlignment="1">
      <alignment vertical="center"/>
    </xf>
    <xf numFmtId="176" fontId="1" fillId="0" borderId="17" xfId="0" applyNumberFormat="1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0" fillId="0" borderId="17" xfId="0" applyBorder="1"/>
    <xf numFmtId="176" fontId="0" fillId="2" borderId="7" xfId="0" applyNumberFormat="1" applyFill="1" applyBorder="1"/>
    <xf numFmtId="176" fontId="0" fillId="0" borderId="7" xfId="0" applyNumberFormat="1" applyBorder="1"/>
    <xf numFmtId="176" fontId="0" fillId="0" borderId="23" xfId="0" applyNumberFormat="1" applyBorder="1"/>
    <xf numFmtId="176" fontId="0" fillId="2" borderId="23" xfId="0" applyNumberFormat="1" applyFill="1" applyBorder="1"/>
    <xf numFmtId="176" fontId="0" fillId="0" borderId="17" xfId="0" applyNumberFormat="1" applyBorder="1"/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7" fillId="0" borderId="0" xfId="1"/>
    <xf numFmtId="0" fontId="8" fillId="4" borderId="40" xfId="1" applyFont="1" applyFill="1" applyBorder="1" applyAlignment="1">
      <alignment horizontal="center" vertical="center" wrapText="1"/>
    </xf>
    <xf numFmtId="0" fontId="8" fillId="4" borderId="42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inden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47" xfId="0" applyNumberFormat="1" applyFont="1" applyBorder="1" applyAlignment="1">
      <alignment vertical="center"/>
    </xf>
    <xf numFmtId="0" fontId="5" fillId="0" borderId="47" xfId="0" applyFont="1" applyBorder="1" applyAlignment="1">
      <alignment horizontal="center" vertical="center"/>
    </xf>
    <xf numFmtId="0" fontId="9" fillId="0" borderId="44" xfId="1" applyFont="1" applyBorder="1" applyAlignment="1">
      <alignment horizontal="right" vertical="center" wrapText="1"/>
    </xf>
    <xf numFmtId="0" fontId="7" fillId="0" borderId="6" xfId="1" applyBorder="1"/>
    <xf numFmtId="0" fontId="7" fillId="0" borderId="17" xfId="1" applyBorder="1"/>
    <xf numFmtId="0" fontId="7" fillId="0" borderId="23" xfId="1" applyBorder="1"/>
    <xf numFmtId="0" fontId="7" fillId="0" borderId="7" xfId="1" applyBorder="1"/>
    <xf numFmtId="3" fontId="9" fillId="0" borderId="40" xfId="1" applyNumberFormat="1" applyFont="1" applyBorder="1" applyAlignment="1">
      <alignment horizontal="right" vertical="center" wrapText="1"/>
    </xf>
    <xf numFmtId="0" fontId="9" fillId="0" borderId="40" xfId="1" applyNumberFormat="1" applyFont="1" applyBorder="1" applyAlignment="1">
      <alignment horizontal="right" vertical="center" wrapText="1"/>
    </xf>
    <xf numFmtId="0" fontId="7" fillId="0" borderId="10" xfId="1" applyBorder="1"/>
    <xf numFmtId="0" fontId="9" fillId="0" borderId="0" xfId="1" applyFont="1" applyBorder="1" applyAlignment="1">
      <alignment horizontal="right" vertical="center" wrapText="1"/>
    </xf>
    <xf numFmtId="3" fontId="9" fillId="0" borderId="0" xfId="1" applyNumberFormat="1" applyFont="1" applyBorder="1" applyAlignment="1">
      <alignment horizontal="right" vertical="center" wrapText="1"/>
    </xf>
    <xf numFmtId="0" fontId="9" fillId="0" borderId="0" xfId="1" applyNumberFormat="1" applyFont="1" applyBorder="1" applyAlignment="1">
      <alignment horizontal="right" vertical="center" wrapText="1"/>
    </xf>
    <xf numFmtId="0" fontId="7" fillId="0" borderId="0" xfId="1" applyBorder="1"/>
    <xf numFmtId="0" fontId="5" fillId="0" borderId="6" xfId="0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3" fontId="9" fillId="0" borderId="0" xfId="1" applyNumberFormat="1" applyFont="1" applyBorder="1" applyAlignment="1">
      <alignment horizontal="left" vertical="center"/>
    </xf>
    <xf numFmtId="0" fontId="9" fillId="0" borderId="0" xfId="1" applyNumberFormat="1" applyFont="1" applyBorder="1" applyAlignment="1">
      <alignment vertical="center" wrapText="1"/>
    </xf>
    <xf numFmtId="0" fontId="5" fillId="0" borderId="27" xfId="0" applyFont="1" applyBorder="1" applyAlignment="1" applyProtection="1">
      <alignment vertical="center"/>
      <protection locked="0"/>
    </xf>
    <xf numFmtId="0" fontId="6" fillId="0" borderId="28" xfId="0" applyFont="1" applyBorder="1" applyAlignment="1" applyProtection="1">
      <protection locked="0"/>
    </xf>
    <xf numFmtId="0" fontId="7" fillId="0" borderId="4" xfId="1" applyBorder="1"/>
    <xf numFmtId="0" fontId="6" fillId="0" borderId="51" xfId="0" applyFont="1" applyBorder="1" applyAlignment="1" applyProtection="1">
      <protection locked="0"/>
    </xf>
    <xf numFmtId="0" fontId="6" fillId="0" borderId="0" xfId="0" applyFont="1" applyBorder="1" applyAlignment="1" applyProtection="1">
      <protection locked="0"/>
    </xf>
    <xf numFmtId="0" fontId="5" fillId="0" borderId="52" xfId="0" applyFont="1" applyBorder="1" applyAlignment="1" applyProtection="1">
      <alignment vertical="center"/>
      <protection locked="0"/>
    </xf>
    <xf numFmtId="0" fontId="7" fillId="0" borderId="50" xfId="1" applyBorder="1"/>
    <xf numFmtId="0" fontId="7" fillId="0" borderId="3" xfId="1" applyBorder="1"/>
    <xf numFmtId="0" fontId="7" fillId="0" borderId="22" xfId="1" applyBorder="1"/>
    <xf numFmtId="0" fontId="9" fillId="0" borderId="1" xfId="1" applyFont="1" applyBorder="1" applyAlignment="1">
      <alignment horizontal="right" vertical="center" wrapText="1"/>
    </xf>
    <xf numFmtId="0" fontId="7" fillId="0" borderId="1" xfId="1" applyBorder="1"/>
    <xf numFmtId="0" fontId="7" fillId="0" borderId="2" xfId="1" applyBorder="1"/>
    <xf numFmtId="0" fontId="7" fillId="0" borderId="5" xfId="1" applyBorder="1"/>
    <xf numFmtId="0" fontId="9" fillId="0" borderId="47" xfId="1" applyFont="1" applyBorder="1" applyAlignment="1">
      <alignment horizontal="right" vertical="center" wrapText="1"/>
    </xf>
    <xf numFmtId="0" fontId="7" fillId="0" borderId="0" xfId="1" applyNumberFormat="1"/>
    <xf numFmtId="0" fontId="7" fillId="0" borderId="53" xfId="1" applyBorder="1"/>
    <xf numFmtId="0" fontId="7" fillId="0" borderId="54" xfId="1" applyBorder="1"/>
    <xf numFmtId="0" fontId="5" fillId="0" borderId="0" xfId="0" applyFont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9" fillId="0" borderId="44" xfId="1" applyFont="1" applyBorder="1" applyAlignment="1">
      <alignment horizontal="left" vertical="center" wrapText="1"/>
    </xf>
    <xf numFmtId="0" fontId="9" fillId="0" borderId="0" xfId="1" applyNumberFormat="1" applyFont="1" applyBorder="1" applyAlignment="1">
      <alignment horizontal="right" vertical="center"/>
    </xf>
    <xf numFmtId="0" fontId="7" fillId="0" borderId="28" xfId="1" applyBorder="1"/>
    <xf numFmtId="0" fontId="7" fillId="0" borderId="30" xfId="1" applyBorder="1"/>
    <xf numFmtId="0" fontId="7" fillId="0" borderId="0" xfId="1" quotePrefix="1" applyAlignment="1">
      <alignment horizontal="center"/>
    </xf>
    <xf numFmtId="0" fontId="9" fillId="0" borderId="44" xfId="1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9" fillId="0" borderId="43" xfId="1" applyFont="1" applyBorder="1" applyAlignment="1">
      <alignment horizontal="left" vertical="center" wrapText="1"/>
    </xf>
    <xf numFmtId="0" fontId="9" fillId="0" borderId="44" xfId="1" applyFont="1" applyBorder="1" applyAlignment="1">
      <alignment horizontal="left" vertical="center" wrapText="1"/>
    </xf>
    <xf numFmtId="0" fontId="9" fillId="0" borderId="45" xfId="1" applyFont="1" applyBorder="1" applyAlignment="1">
      <alignment horizontal="left" vertical="center" wrapText="1"/>
    </xf>
    <xf numFmtId="0" fontId="9" fillId="0" borderId="46" xfId="1" applyFont="1" applyBorder="1" applyAlignment="1">
      <alignment horizontal="left" vertical="center" wrapText="1"/>
    </xf>
    <xf numFmtId="3" fontId="9" fillId="0" borderId="0" xfId="1" applyNumberFormat="1" applyFont="1" applyBorder="1" applyAlignment="1">
      <alignment horizontal="left" vertical="center" wrapText="1"/>
    </xf>
    <xf numFmtId="0" fontId="9" fillId="0" borderId="48" xfId="1" applyFont="1" applyBorder="1" applyAlignment="1">
      <alignment horizontal="center" vertical="center" textRotation="255" wrapText="1"/>
    </xf>
    <xf numFmtId="0" fontId="9" fillId="0" borderId="49" xfId="1" applyFont="1" applyBorder="1" applyAlignment="1">
      <alignment horizontal="center" vertical="center" textRotation="255" wrapText="1"/>
    </xf>
    <xf numFmtId="0" fontId="9" fillId="0" borderId="38" xfId="1" applyFont="1" applyBorder="1" applyAlignment="1">
      <alignment horizontal="center" vertical="center" textRotation="255" wrapText="1"/>
    </xf>
    <xf numFmtId="0" fontId="8" fillId="4" borderId="31" xfId="1" applyFont="1" applyFill="1" applyBorder="1" applyAlignment="1">
      <alignment horizontal="center" vertical="center" wrapText="1"/>
    </xf>
    <xf numFmtId="0" fontId="8" fillId="4" borderId="32" xfId="1" applyFont="1" applyFill="1" applyBorder="1" applyAlignment="1">
      <alignment horizontal="center" vertical="center" wrapText="1"/>
    </xf>
    <xf numFmtId="0" fontId="8" fillId="4" borderId="38" xfId="1" applyFont="1" applyFill="1" applyBorder="1" applyAlignment="1">
      <alignment horizontal="center" vertical="center" wrapText="1"/>
    </xf>
    <xf numFmtId="0" fontId="8" fillId="4" borderId="39" xfId="1" applyFont="1" applyFill="1" applyBorder="1" applyAlignment="1">
      <alignment horizontal="center" vertical="center" wrapText="1"/>
    </xf>
    <xf numFmtId="0" fontId="8" fillId="4" borderId="33" xfId="1" applyFont="1" applyFill="1" applyBorder="1" applyAlignment="1">
      <alignment horizontal="center" vertical="center" wrapText="1"/>
    </xf>
    <xf numFmtId="0" fontId="8" fillId="4" borderId="34" xfId="1" applyFont="1" applyFill="1" applyBorder="1" applyAlignment="1">
      <alignment horizontal="center" vertical="center" wrapText="1"/>
    </xf>
    <xf numFmtId="0" fontId="8" fillId="4" borderId="35" xfId="1" applyFont="1" applyFill="1" applyBorder="1" applyAlignment="1">
      <alignment horizontal="center" vertical="center" wrapText="1"/>
    </xf>
    <xf numFmtId="0" fontId="8" fillId="4" borderId="36" xfId="1" applyFont="1" applyFill="1" applyBorder="1" applyAlignment="1">
      <alignment horizontal="center" vertical="center" wrapText="1"/>
    </xf>
    <xf numFmtId="0" fontId="8" fillId="4" borderId="41" xfId="1" applyFont="1" applyFill="1" applyBorder="1" applyAlignment="1">
      <alignment horizontal="center" vertical="center" wrapText="1"/>
    </xf>
    <xf numFmtId="0" fontId="8" fillId="4" borderId="37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28" xfId="0" applyFont="1" applyBorder="1" applyAlignment="1" applyProtection="1">
      <alignment horizontal="center"/>
      <protection locked="0"/>
    </xf>
    <xf numFmtId="0" fontId="6" fillId="0" borderId="29" xfId="0" applyFont="1" applyBorder="1" applyAlignment="1" applyProtection="1">
      <alignment horizontal="center"/>
      <protection locked="0"/>
    </xf>
    <xf numFmtId="0" fontId="6" fillId="0" borderId="30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distributed" vertical="center"/>
    </xf>
    <xf numFmtId="177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176" fontId="1" fillId="0" borderId="0" xfId="0" applyNumberFormat="1" applyFont="1" applyAlignment="1">
      <alignment vertical="center"/>
    </xf>
    <xf numFmtId="176" fontId="5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 shrinkToFit="1"/>
    </xf>
    <xf numFmtId="176" fontId="1" fillId="0" borderId="4" xfId="0" applyNumberFormat="1" applyFont="1" applyBorder="1" applyAlignment="1">
      <alignment vertical="center"/>
    </xf>
    <xf numFmtId="176" fontId="5" fillId="0" borderId="4" xfId="0" applyNumberFormat="1" applyFont="1" applyBorder="1" applyAlignment="1">
      <alignment vertical="center"/>
    </xf>
    <xf numFmtId="176" fontId="1" fillId="0" borderId="4" xfId="0" applyNumberFormat="1" applyFont="1" applyBorder="1" applyAlignment="1">
      <alignment vertical="center" shrinkToFit="1"/>
    </xf>
    <xf numFmtId="177" fontId="1" fillId="0" borderId="0" xfId="0" applyNumberFormat="1" applyFont="1" applyAlignment="1">
      <alignment horizontal="right" vertical="center"/>
    </xf>
    <xf numFmtId="176" fontId="1" fillId="0" borderId="6" xfId="0" applyNumberFormat="1" applyFont="1" applyBorder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6" fontId="1" fillId="0" borderId="6" xfId="0" applyNumberFormat="1" applyFont="1" applyBorder="1" applyAlignment="1">
      <alignment vertical="center"/>
    </xf>
    <xf numFmtId="176" fontId="5" fillId="0" borderId="6" xfId="0" applyNumberFormat="1" applyFont="1" applyBorder="1" applyAlignment="1">
      <alignment vertical="center"/>
    </xf>
    <xf numFmtId="0" fontId="5" fillId="0" borderId="2" xfId="0" applyFont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1" fillId="0" borderId="1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176" fontId="1" fillId="0" borderId="5" xfId="0" applyNumberFormat="1" applyFont="1" applyBorder="1" applyAlignment="1">
      <alignment vertical="center"/>
    </xf>
    <xf numFmtId="176" fontId="1" fillId="0" borderId="15" xfId="0" applyNumberFormat="1" applyFont="1" applyBorder="1" applyAlignment="1">
      <alignment vertical="center"/>
    </xf>
    <xf numFmtId="176" fontId="1" fillId="0" borderId="26" xfId="0" applyNumberFormat="1" applyFont="1" applyBorder="1" applyAlignment="1">
      <alignment vertical="center"/>
    </xf>
    <xf numFmtId="176" fontId="1" fillId="0" borderId="16" xfId="0" applyNumberFormat="1" applyFont="1" applyBorder="1" applyAlignment="1">
      <alignment vertical="center"/>
    </xf>
    <xf numFmtId="0" fontId="5" fillId="0" borderId="3" xfId="0" applyFont="1" applyBorder="1" applyAlignment="1">
      <alignment vertical="center" textRotation="255"/>
    </xf>
    <xf numFmtId="0" fontId="5" fillId="0" borderId="17" xfId="0" applyFont="1" applyBorder="1" applyAlignment="1">
      <alignment vertical="center" textRotation="255"/>
    </xf>
    <xf numFmtId="0" fontId="5" fillId="0" borderId="22" xfId="0" applyFont="1" applyBorder="1" applyAlignment="1">
      <alignment vertical="center" textRotation="255"/>
    </xf>
    <xf numFmtId="0" fontId="5" fillId="0" borderId="23" xfId="0" applyFont="1" applyBorder="1" applyAlignment="1">
      <alignment vertical="center" textRotation="255"/>
    </xf>
    <xf numFmtId="0" fontId="5" fillId="0" borderId="10" xfId="0" applyFont="1" applyBorder="1" applyAlignment="1">
      <alignment vertical="center" textRotation="255"/>
    </xf>
    <xf numFmtId="0" fontId="5" fillId="0" borderId="7" xfId="0" applyFont="1" applyBorder="1" applyAlignment="1">
      <alignment vertical="center" textRotation="255"/>
    </xf>
    <xf numFmtId="0" fontId="5" fillId="0" borderId="24" xfId="0" applyFont="1" applyBorder="1" applyAlignment="1">
      <alignment horizontal="distributed" vertical="center"/>
    </xf>
    <xf numFmtId="176" fontId="1" fillId="0" borderId="11" xfId="0" applyNumberFormat="1" applyFont="1" applyBorder="1" applyAlignment="1">
      <alignment vertical="center"/>
    </xf>
    <xf numFmtId="176" fontId="1" fillId="0" borderId="24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0" fontId="5" fillId="0" borderId="26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/>
    </xf>
    <xf numFmtId="176" fontId="1" fillId="0" borderId="13" xfId="0" applyNumberFormat="1" applyFont="1" applyBorder="1" applyAlignment="1">
      <alignment vertical="center"/>
    </xf>
    <xf numFmtId="176" fontId="1" fillId="0" borderId="25" xfId="0" applyNumberFormat="1" applyFont="1" applyBorder="1" applyAlignment="1">
      <alignment vertical="center"/>
    </xf>
    <xf numFmtId="176" fontId="1" fillId="0" borderId="14" xfId="0" applyNumberFormat="1" applyFont="1" applyBorder="1" applyAlignment="1">
      <alignment vertical="center"/>
    </xf>
    <xf numFmtId="0" fontId="5" fillId="0" borderId="3" xfId="0" applyFont="1" applyBorder="1" applyAlignment="1">
      <alignment vertical="distributed" textRotation="255" indent="1"/>
    </xf>
    <xf numFmtId="0" fontId="5" fillId="0" borderId="17" xfId="0" applyFont="1" applyBorder="1" applyAlignment="1">
      <alignment vertical="distributed" textRotation="255" indent="1"/>
    </xf>
    <xf numFmtId="0" fontId="5" fillId="0" borderId="22" xfId="0" applyFont="1" applyBorder="1" applyAlignment="1">
      <alignment vertical="distributed" textRotation="255" indent="1"/>
    </xf>
    <xf numFmtId="0" fontId="5" fillId="0" borderId="23" xfId="0" applyFont="1" applyBorder="1" applyAlignment="1">
      <alignment vertical="distributed" textRotation="255" indent="1"/>
    </xf>
    <xf numFmtId="0" fontId="5" fillId="0" borderId="10" xfId="0" applyFont="1" applyBorder="1" applyAlignment="1">
      <alignment vertical="distributed" textRotation="255" indent="1"/>
    </xf>
    <xf numFmtId="0" fontId="5" fillId="0" borderId="7" xfId="0" applyFont="1" applyBorder="1" applyAlignment="1">
      <alignment vertical="distributed" textRotation="255" indent="1"/>
    </xf>
    <xf numFmtId="0" fontId="5" fillId="0" borderId="20" xfId="0" applyFont="1" applyBorder="1" applyAlignment="1">
      <alignment horizontal="distributed" vertical="center"/>
    </xf>
    <xf numFmtId="176" fontId="1" fillId="0" borderId="19" xfId="0" applyNumberFormat="1" applyFont="1" applyBorder="1" applyAlignment="1">
      <alignment vertical="center"/>
    </xf>
    <xf numFmtId="176" fontId="1" fillId="0" borderId="20" xfId="0" applyNumberFormat="1" applyFont="1" applyBorder="1" applyAlignment="1">
      <alignment vertical="center"/>
    </xf>
    <xf numFmtId="176" fontId="1" fillId="0" borderId="21" xfId="0" applyNumberFormat="1" applyFont="1" applyBorder="1" applyAlignment="1">
      <alignment vertical="center"/>
    </xf>
    <xf numFmtId="0" fontId="5" fillId="0" borderId="1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8" xfId="0" applyFont="1" applyBorder="1" applyAlignment="1">
      <alignment horizontal="distributed" vertical="center"/>
    </xf>
    <xf numFmtId="176" fontId="4" fillId="0" borderId="8" xfId="0" applyNumberFormat="1" applyFont="1" applyBorder="1" applyAlignment="1">
      <alignment vertical="center"/>
    </xf>
    <xf numFmtId="176" fontId="4" fillId="0" borderId="1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indent="1"/>
    </xf>
    <xf numFmtId="0" fontId="5" fillId="0" borderId="2" xfId="0" applyFont="1" applyBorder="1" applyAlignment="1">
      <alignment horizontal="distributed" vertical="center" indent="1"/>
    </xf>
    <xf numFmtId="0" fontId="5" fillId="0" borderId="5" xfId="0" applyFont="1" applyBorder="1" applyAlignment="1">
      <alignment horizontal="distributed" vertical="center" indent="1"/>
    </xf>
    <xf numFmtId="0" fontId="5" fillId="0" borderId="10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176" fontId="0" fillId="0" borderId="0" xfId="0" applyNumberFormat="1" applyAlignment="1">
      <alignment horizontal="right" vertical="center" shrinkToFit="1"/>
    </xf>
    <xf numFmtId="176" fontId="0" fillId="0" borderId="1" xfId="0" applyNumberFormat="1" applyFont="1" applyBorder="1" applyAlignment="1">
      <alignment vertical="center"/>
    </xf>
    <xf numFmtId="176" fontId="0" fillId="0" borderId="2" xfId="0" applyNumberFormat="1" applyFont="1" applyBorder="1" applyAlignment="1">
      <alignment vertical="center"/>
    </xf>
    <xf numFmtId="176" fontId="0" fillId="0" borderId="5" xfId="0" applyNumberFormat="1" applyFon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11" xfId="0" applyNumberFormat="1" applyFon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16" xfId="0" applyNumberFormat="1" applyBorder="1" applyAlignment="1">
      <alignment vertical="center"/>
    </xf>
    <xf numFmtId="176" fontId="1" fillId="0" borderId="3" xfId="0" applyNumberFormat="1" applyFont="1" applyBorder="1" applyAlignment="1">
      <alignment vertical="center"/>
    </xf>
    <xf numFmtId="176" fontId="1" fillId="0" borderId="17" xfId="0" applyNumberFormat="1" applyFont="1" applyBorder="1" applyAlignment="1">
      <alignment vertical="center"/>
    </xf>
    <xf numFmtId="176" fontId="0" fillId="0" borderId="13" xfId="0" applyNumberFormat="1" applyFont="1" applyBorder="1" applyAlignment="1">
      <alignment vertical="center"/>
    </xf>
    <xf numFmtId="176" fontId="0" fillId="0" borderId="25" xfId="0" applyNumberFormat="1" applyFont="1" applyBorder="1" applyAlignment="1">
      <alignment vertical="center"/>
    </xf>
    <xf numFmtId="176" fontId="0" fillId="0" borderId="14" xfId="0" applyNumberFormat="1" applyFont="1" applyBorder="1" applyAlignment="1">
      <alignment vertical="center"/>
    </xf>
    <xf numFmtId="0" fontId="0" fillId="0" borderId="0" xfId="0" quotePrefix="1" applyAlignment="1">
      <alignment horizontal="center" vertical="center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distributed" vertical="center"/>
    </xf>
    <xf numFmtId="177" fontId="1" fillId="3" borderId="0" xfId="0" applyNumberFormat="1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176" fontId="1" fillId="3" borderId="0" xfId="0" applyNumberFormat="1" applyFont="1" applyFill="1" applyAlignment="1">
      <alignment vertical="center"/>
    </xf>
    <xf numFmtId="176" fontId="5" fillId="3" borderId="0" xfId="0" applyNumberFormat="1" applyFont="1" applyFill="1" applyAlignment="1">
      <alignment vertical="center"/>
    </xf>
    <xf numFmtId="176" fontId="1" fillId="3" borderId="0" xfId="0" applyNumberFormat="1" applyFont="1" applyFill="1" applyAlignment="1">
      <alignment vertical="center" shrinkToFit="1"/>
    </xf>
    <xf numFmtId="0" fontId="1" fillId="3" borderId="0" xfId="0" applyFont="1" applyFill="1" applyAlignment="1">
      <alignment horizontal="center" vertical="center"/>
    </xf>
    <xf numFmtId="176" fontId="0" fillId="3" borderId="0" xfId="0" applyNumberFormat="1" applyFill="1" applyAlignment="1">
      <alignment horizontal="right" vertical="center" shrinkToFit="1"/>
    </xf>
    <xf numFmtId="177" fontId="1" fillId="3" borderId="0" xfId="0" applyNumberFormat="1" applyFont="1" applyFill="1" applyAlignment="1">
      <alignment horizontal="right" vertical="center"/>
    </xf>
    <xf numFmtId="0" fontId="0" fillId="3" borderId="0" xfId="0" quotePrefix="1" applyFill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6" fontId="1" fillId="3" borderId="4" xfId="0" applyNumberFormat="1" applyFont="1" applyFill="1" applyBorder="1" applyAlignment="1">
      <alignment vertical="center"/>
    </xf>
    <xf numFmtId="176" fontId="5" fillId="3" borderId="4" xfId="0" applyNumberFormat="1" applyFont="1" applyFill="1" applyBorder="1" applyAlignment="1">
      <alignment vertical="center"/>
    </xf>
    <xf numFmtId="176" fontId="1" fillId="3" borderId="4" xfId="0" applyNumberFormat="1" applyFont="1" applyFill="1" applyBorder="1" applyAlignment="1">
      <alignment vertical="center" shrinkToFit="1"/>
    </xf>
    <xf numFmtId="0" fontId="5" fillId="3" borderId="6" xfId="0" applyFont="1" applyFill="1" applyBorder="1" applyAlignment="1">
      <alignment horizontal="center" vertical="center"/>
    </xf>
    <xf numFmtId="176" fontId="1" fillId="3" borderId="6" xfId="0" applyNumberFormat="1" applyFont="1" applyFill="1" applyBorder="1" applyAlignment="1">
      <alignment vertical="center"/>
    </xf>
    <xf numFmtId="176" fontId="5" fillId="3" borderId="6" xfId="0" applyNumberFormat="1" applyFont="1" applyFill="1" applyBorder="1" applyAlignment="1">
      <alignment vertical="center"/>
    </xf>
    <xf numFmtId="176" fontId="1" fillId="3" borderId="6" xfId="0" applyNumberFormat="1" applyFont="1" applyFill="1" applyBorder="1" applyAlignment="1">
      <alignment vertical="center" shrinkToFit="1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176" fontId="0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5" fillId="2" borderId="6" xfId="0" applyFont="1" applyFill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4" xfId="0" applyFont="1" applyBorder="1" applyAlignment="1">
      <alignment vertical="distributed" textRotation="255" indent="1"/>
    </xf>
    <xf numFmtId="0" fontId="5" fillId="0" borderId="0" xfId="0" applyFont="1" applyBorder="1" applyAlignment="1">
      <alignment vertical="distributed" textRotation="255" indent="1"/>
    </xf>
    <xf numFmtId="0" fontId="5" fillId="0" borderId="6" xfId="0" applyFont="1" applyBorder="1" applyAlignment="1">
      <alignment vertical="distributed" textRotation="255" indent="1"/>
    </xf>
    <xf numFmtId="0" fontId="5" fillId="0" borderId="4" xfId="0" applyFont="1" applyBorder="1" applyAlignment="1">
      <alignment vertical="center" textRotation="255"/>
    </xf>
    <xf numFmtId="0" fontId="5" fillId="0" borderId="0" xfId="0" applyFont="1" applyBorder="1" applyAlignment="1">
      <alignment vertical="center" textRotation="255"/>
    </xf>
    <xf numFmtId="0" fontId="5" fillId="0" borderId="6" xfId="0" applyFont="1" applyBorder="1" applyAlignment="1">
      <alignment vertical="center" textRotation="255"/>
    </xf>
    <xf numFmtId="0" fontId="5" fillId="2" borderId="0" xfId="0" applyFont="1" applyFill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9999"/>
      <color rgb="FF0000FF"/>
      <color rgb="FF3333FF"/>
      <color rgb="FF3366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401812</xdr:colOff>
      <xdr:row>30</xdr:row>
      <xdr:rowOff>83242</xdr:rowOff>
    </xdr:from>
    <xdr:to>
      <xdr:col>20</xdr:col>
      <xdr:colOff>459440</xdr:colOff>
      <xdr:row>48</xdr:row>
      <xdr:rowOff>72036</xdr:rowOff>
    </xdr:to>
    <xdr:sp macro="" textlink="">
      <xdr:nvSpPr>
        <xdr:cNvPr id="2" name="テキスト ボックス 1"/>
        <xdr:cNvSpPr txBox="1"/>
      </xdr:nvSpPr>
      <xdr:spPr>
        <a:xfrm>
          <a:off x="7707487" y="5464867"/>
          <a:ext cx="2838928" cy="32463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掲示板、ホームページをこの様式で</a:t>
          </a:r>
          <a:endParaRPr kumimoji="1" lang="en-US" altLang="ja-JP" sz="1100"/>
        </a:p>
        <a:p>
          <a:r>
            <a:rPr kumimoji="1" lang="ja-JP" altLang="en-US" sz="1100"/>
            <a:t>統一すればよい</a:t>
          </a:r>
          <a:endParaRPr kumimoji="1" lang="en-US" altLang="ja-JP" sz="1100"/>
        </a:p>
        <a:p>
          <a:r>
            <a:rPr kumimoji="1" lang="ja-JP" altLang="en-US" sz="1100"/>
            <a:t>（方眼紙式を卒業する）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>
              <a:solidFill>
                <a:srgbClr val="FF0000"/>
              </a:solidFill>
            </a:rPr>
            <a:t>※auto</a:t>
          </a:r>
          <a:r>
            <a:rPr kumimoji="1" lang="ja-JP" altLang="en-US" sz="1100">
              <a:solidFill>
                <a:srgbClr val="FF0000"/>
              </a:solidFill>
            </a:rPr>
            <a:t>の参照関数をこのシートに移せばよい</a:t>
          </a:r>
          <a:endParaRPr kumimoji="1" lang="en-US" altLang="ja-JP" sz="1100">
            <a:solidFill>
              <a:srgbClr val="FF0000"/>
            </a:solidFill>
          </a:endParaRPr>
        </a:p>
        <a:p>
          <a:endParaRPr kumimoji="1" lang="en-US" altLang="ja-JP" sz="1100"/>
        </a:p>
        <a:p>
          <a:r>
            <a:rPr kumimoji="1" lang="en-US" altLang="ja-JP" sz="1100"/>
            <a:t>6</a:t>
          </a:r>
          <a:r>
            <a:rPr kumimoji="1" lang="ja-JP" altLang="en-US" sz="1100"/>
            <a:t>月にホームページ更新してみて、</a:t>
          </a:r>
          <a:r>
            <a:rPr kumimoji="1" lang="en-US" altLang="ja-JP" sz="1100"/>
            <a:t>7</a:t>
          </a:r>
          <a:r>
            <a:rPr kumimoji="1" lang="ja-JP" altLang="en-US" sz="1100"/>
            <a:t>月には様式統一を図る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統一化すれば、</a:t>
          </a:r>
          <a:endParaRPr kumimoji="1" lang="en-US" altLang="ja-JP" sz="1100"/>
        </a:p>
        <a:p>
          <a:r>
            <a:rPr kumimoji="1" lang="ja-JP" altLang="en-US" sz="1100"/>
            <a:t>様式調整用の貼付作業が不要となる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8"/>
  <sheetViews>
    <sheetView view="pageBreakPreview" zoomScale="70" zoomScaleNormal="100" zoomScaleSheetLayoutView="70" workbookViewId="0">
      <selection activeCell="D12" sqref="D12"/>
    </sheetView>
  </sheetViews>
  <sheetFormatPr defaultRowHeight="13.5" x14ac:dyDescent="0.15"/>
  <cols>
    <col min="1" max="1" width="1.625" style="82" customWidth="1"/>
    <col min="2" max="2" width="4.25" style="82" customWidth="1"/>
    <col min="3" max="3" width="11.625" style="82" customWidth="1"/>
    <col min="4" max="4" width="9" style="82" customWidth="1"/>
    <col min="5" max="6" width="9" style="82"/>
    <col min="7" max="7" width="7.5" style="82" customWidth="1"/>
    <col min="8" max="8" width="8.375" style="82" customWidth="1"/>
    <col min="9" max="9" width="9" style="82" customWidth="1"/>
    <col min="10" max="10" width="8.125" style="82" customWidth="1"/>
    <col min="11" max="11" width="5.125" style="82" customWidth="1"/>
    <col min="12" max="12" width="1.5" style="82" customWidth="1"/>
    <col min="13" max="13" width="3" style="82" customWidth="1"/>
    <col min="14" max="14" width="8.75" style="82" customWidth="1"/>
    <col min="15" max="18" width="6.5" style="82" customWidth="1"/>
    <col min="19" max="19" width="4.25" style="82" customWidth="1"/>
    <col min="20" max="23" width="6.25" style="82" customWidth="1"/>
    <col min="24" max="25" width="5.375" style="82" customWidth="1"/>
    <col min="26" max="16384" width="9" style="82"/>
  </cols>
  <sheetData>
    <row r="1" spans="2:25" x14ac:dyDescent="0.15">
      <c r="H1" s="129" t="e">
        <f>INDEX(#REF!,MATCH(N3,#REF!,0))</f>
        <v>#REF!</v>
      </c>
      <c r="I1" s="129" t="e">
        <f>INDEX(#REF!,MATCH(N3,#REF!,0))</f>
        <v>#REF!</v>
      </c>
      <c r="J1" s="129">
        <v>1</v>
      </c>
      <c r="K1" s="82" t="s">
        <v>4</v>
      </c>
    </row>
    <row r="2" spans="2:25" ht="18" customHeight="1" thickBot="1" x14ac:dyDescent="0.2">
      <c r="C2" s="82" t="s">
        <v>148</v>
      </c>
      <c r="H2" s="82" t="e">
        <f>"令和"&amp;H1&amp;"年"</f>
        <v>#REF!</v>
      </c>
      <c r="I2" s="82" t="e">
        <f>I1&amp;"月"</f>
        <v>#REF!</v>
      </c>
      <c r="J2" s="82" t="str">
        <f>J1&amp;"日現在"</f>
        <v>1日現在</v>
      </c>
      <c r="N2" s="2" t="s">
        <v>66</v>
      </c>
    </row>
    <row r="3" spans="2:25" ht="15" customHeight="1" thickTop="1" thickBot="1" x14ac:dyDescent="0.25">
      <c r="B3" s="150" t="s">
        <v>70</v>
      </c>
      <c r="C3" s="151"/>
      <c r="D3" s="154" t="s">
        <v>99</v>
      </c>
      <c r="E3" s="155"/>
      <c r="F3" s="156"/>
      <c r="G3" s="157" t="s">
        <v>98</v>
      </c>
      <c r="H3" s="154" t="s">
        <v>96</v>
      </c>
      <c r="I3" s="155"/>
      <c r="J3" s="155"/>
      <c r="K3" s="159"/>
      <c r="N3" s="116" t="s">
        <v>147</v>
      </c>
      <c r="T3" s="82" t="s">
        <v>109</v>
      </c>
      <c r="X3" s="138" t="s">
        <v>142</v>
      </c>
      <c r="Y3" s="138" t="s">
        <v>143</v>
      </c>
    </row>
    <row r="4" spans="2:25" ht="14.25" customHeight="1" thickBot="1" x14ac:dyDescent="0.25">
      <c r="B4" s="152"/>
      <c r="C4" s="153"/>
      <c r="D4" s="83" t="s">
        <v>97</v>
      </c>
      <c r="E4" s="83" t="s">
        <v>71</v>
      </c>
      <c r="F4" s="83" t="s">
        <v>72</v>
      </c>
      <c r="G4" s="158"/>
      <c r="H4" s="83" t="s">
        <v>105</v>
      </c>
      <c r="I4" s="83" t="s">
        <v>106</v>
      </c>
      <c r="J4" s="83" t="s">
        <v>107</v>
      </c>
      <c r="K4" s="84" t="s">
        <v>44</v>
      </c>
      <c r="M4" s="109"/>
      <c r="N4" s="118"/>
      <c r="T4" s="122" t="s">
        <v>108</v>
      </c>
      <c r="U4" s="117" t="s">
        <v>71</v>
      </c>
      <c r="V4" s="117" t="s">
        <v>72</v>
      </c>
      <c r="W4" s="117" t="s">
        <v>13</v>
      </c>
      <c r="X4" s="136" t="e">
        <f>SUM(X6:X19)</f>
        <v>#REF!</v>
      </c>
      <c r="Y4" s="136" t="e">
        <f>SUM(Y6:Y19)</f>
        <v>#REF!</v>
      </c>
    </row>
    <row r="5" spans="2:25" ht="14.25" customHeight="1" thickBot="1" x14ac:dyDescent="0.25">
      <c r="B5" s="142" t="s">
        <v>73</v>
      </c>
      <c r="C5" s="143"/>
      <c r="D5" s="103" t="e">
        <f>SUM(D6:D10,D12:D13,D15:D18,O19)</f>
        <v>#REF!</v>
      </c>
      <c r="E5" s="103" t="e">
        <f>SUM(E6:E10,E12:E13,E15:E18,P19)</f>
        <v>#REF!</v>
      </c>
      <c r="F5" s="103" t="e">
        <f>SUM(F6:F10,F12:F13,F15:F18,Q19)</f>
        <v>#REF!</v>
      </c>
      <c r="G5" s="103" t="e">
        <f>SUM(G6:G10,G12:G13,G15:G18,R19)</f>
        <v>#REF!</v>
      </c>
      <c r="H5" s="104" t="e">
        <f t="shared" ref="H5:K19" si="0">IF(T5&lt;0,"△"&amp;T5*-1,T5)</f>
        <v>#REF!</v>
      </c>
      <c r="I5" s="104" t="e">
        <f t="shared" si="0"/>
        <v>#REF!</v>
      </c>
      <c r="J5" s="104" t="e">
        <f t="shared" si="0"/>
        <v>#REF!</v>
      </c>
      <c r="K5" s="104" t="e">
        <f t="shared" si="0"/>
        <v>#REF!</v>
      </c>
      <c r="M5" s="109"/>
      <c r="N5" s="119"/>
      <c r="T5" s="123" t="e">
        <f>SUM(T6:T10,T12:T13,T15:T19)</f>
        <v>#REF!</v>
      </c>
      <c r="U5" s="109" t="e">
        <f>SUM(U6:U10,U12:U13,U15:U19)</f>
        <v>#REF!</v>
      </c>
      <c r="V5" s="109" t="e">
        <f>SUM(V6:V10,V12:V13,V15:V19)</f>
        <v>#REF!</v>
      </c>
      <c r="W5" s="109" t="e">
        <f>SUM(W6:W10,W12:W13,W15:W19)</f>
        <v>#REF!</v>
      </c>
      <c r="X5" s="137"/>
      <c r="Y5" s="137"/>
    </row>
    <row r="6" spans="2:25" ht="14.25" thickBot="1" x14ac:dyDescent="0.2">
      <c r="B6" s="142" t="s">
        <v>74</v>
      </c>
      <c r="C6" s="143"/>
      <c r="D6" s="103" t="e">
        <f>INDEX(#REF!,MATCH($N$3,#REF!,0))</f>
        <v>#REF!</v>
      </c>
      <c r="E6" s="103" t="e">
        <f>INDEX(#REF!,MATCH($N$3,#REF!,0))</f>
        <v>#REF!</v>
      </c>
      <c r="F6" s="103" t="e">
        <f t="shared" ref="F6:F18" si="1">SUM(D6:E6)</f>
        <v>#REF!</v>
      </c>
      <c r="G6" s="103" t="e">
        <f>INDEX(#REF!,MATCH($N$3,#REF!,0))</f>
        <v>#REF!</v>
      </c>
      <c r="H6" s="104" t="e">
        <f t="shared" si="0"/>
        <v>#REF!</v>
      </c>
      <c r="I6" s="104" t="e">
        <f t="shared" si="0"/>
        <v>#REF!</v>
      </c>
      <c r="J6" s="104" t="e">
        <f t="shared" si="0"/>
        <v>#REF!</v>
      </c>
      <c r="K6" s="104" t="e">
        <f t="shared" si="0"/>
        <v>#REF!</v>
      </c>
      <c r="M6" s="109"/>
      <c r="T6" s="105" t="e">
        <f>INDEX(#REF!,MATCH($N$3,#REF!,0))</f>
        <v>#REF!</v>
      </c>
      <c r="U6" s="99" t="e">
        <f>INDEX(#REF!,MATCH($N$3,#REF!,0))</f>
        <v>#REF!</v>
      </c>
      <c r="V6" s="99" t="e">
        <f t="shared" ref="V6:V19" si="2">SUM(T6:U6)</f>
        <v>#REF!</v>
      </c>
      <c r="W6" s="99" t="e">
        <f>INDEX(#REF!,MATCH($N$3,#REF!,0))</f>
        <v>#REF!</v>
      </c>
      <c r="X6" s="82" t="e">
        <f>IF(W6&gt;0,W6,"")</f>
        <v>#REF!</v>
      </c>
      <c r="Y6" s="82" t="e">
        <f>IF(W6&lt;0,W6,"")</f>
        <v>#REF!</v>
      </c>
    </row>
    <row r="7" spans="2:25" ht="14.25" thickBot="1" x14ac:dyDescent="0.2">
      <c r="B7" s="147" t="s">
        <v>94</v>
      </c>
      <c r="C7" s="139" t="s">
        <v>75</v>
      </c>
      <c r="D7" s="103" t="e">
        <f>INDEX(#REF!,MATCH($N$3,#REF!,0))</f>
        <v>#REF!</v>
      </c>
      <c r="E7" s="103" t="e">
        <f>INDEX(#REF!,MATCH($N$3,#REF!,0))</f>
        <v>#REF!</v>
      </c>
      <c r="F7" s="103" t="e">
        <f t="shared" si="1"/>
        <v>#REF!</v>
      </c>
      <c r="G7" s="103" t="e">
        <f>INDEX(#REF!,MATCH($N$3,#REF!,0))</f>
        <v>#REF!</v>
      </c>
      <c r="H7" s="104" t="e">
        <f t="shared" si="0"/>
        <v>#REF!</v>
      </c>
      <c r="I7" s="104" t="e">
        <f t="shared" si="0"/>
        <v>#REF!</v>
      </c>
      <c r="J7" s="104" t="e">
        <f t="shared" si="0"/>
        <v>#REF!</v>
      </c>
      <c r="K7" s="104" t="e">
        <f t="shared" si="0"/>
        <v>#REF!</v>
      </c>
      <c r="M7" s="109"/>
      <c r="R7" s="101"/>
      <c r="S7" s="100"/>
      <c r="T7" s="123" t="e">
        <f>INDEX(#REF!,MATCH($N$3,#REF!,0))</f>
        <v>#REF!</v>
      </c>
      <c r="U7" s="109" t="e">
        <f>INDEX(#REF!,MATCH($N$3,#REF!,0))</f>
        <v>#REF!</v>
      </c>
      <c r="V7" s="109" t="e">
        <f t="shared" si="2"/>
        <v>#REF!</v>
      </c>
      <c r="W7" s="101" t="e">
        <f>INDEX(#REF!,MATCH($N$3,#REF!,0))</f>
        <v>#REF!</v>
      </c>
      <c r="X7" s="82" t="e">
        <f>IF(W7&gt;0,W7,"")</f>
        <v>#REF!</v>
      </c>
      <c r="Y7" s="82" t="e">
        <f>IF(W7&lt;0,W7,"")</f>
        <v>#REF!</v>
      </c>
    </row>
    <row r="8" spans="2:25" ht="14.25" thickBot="1" x14ac:dyDescent="0.2">
      <c r="B8" s="148"/>
      <c r="C8" s="139" t="s">
        <v>76</v>
      </c>
      <c r="D8" s="103" t="e">
        <f>INDEX(#REF!,MATCH($N$3,#REF!,0))</f>
        <v>#REF!</v>
      </c>
      <c r="E8" s="103" t="e">
        <f>INDEX(#REF!,MATCH($N$3,#REF!,0))</f>
        <v>#REF!</v>
      </c>
      <c r="F8" s="103" t="e">
        <f t="shared" si="1"/>
        <v>#REF!</v>
      </c>
      <c r="G8" s="103" t="e">
        <f>INDEX(#REF!,MATCH($N$3,#REF!,0))</f>
        <v>#REF!</v>
      </c>
      <c r="H8" s="104" t="e">
        <f t="shared" si="0"/>
        <v>#REF!</v>
      </c>
      <c r="I8" s="104" t="e">
        <f t="shared" si="0"/>
        <v>#REF!</v>
      </c>
      <c r="J8" s="104" t="e">
        <f t="shared" si="0"/>
        <v>#REF!</v>
      </c>
      <c r="K8" s="104" t="e">
        <f t="shared" si="0"/>
        <v>#REF!</v>
      </c>
      <c r="M8" s="109"/>
      <c r="R8" s="101"/>
      <c r="T8" s="123" t="e">
        <f>INDEX(#REF!,MATCH($N$3,#REF!,0))</f>
        <v>#REF!</v>
      </c>
      <c r="U8" s="109" t="e">
        <f>INDEX(#REF!,MATCH($N$3,#REF!,0))</f>
        <v>#REF!</v>
      </c>
      <c r="V8" s="109" t="e">
        <f t="shared" si="2"/>
        <v>#REF!</v>
      </c>
      <c r="W8" s="101" t="e">
        <f>INDEX(#REF!,MATCH($N$3,#REF!,0))</f>
        <v>#REF!</v>
      </c>
      <c r="X8" s="82" t="e">
        <f t="shared" ref="X8:X19" si="3">IF(W8&gt;0,W8,"")</f>
        <v>#REF!</v>
      </c>
      <c r="Y8" s="82" t="e">
        <f t="shared" ref="Y8:Y10" si="4">IF(W8&lt;0,W8,"")</f>
        <v>#REF!</v>
      </c>
    </row>
    <row r="9" spans="2:25" ht="14.25" thickBot="1" x14ac:dyDescent="0.2">
      <c r="B9" s="148"/>
      <c r="C9" s="139" t="s">
        <v>77</v>
      </c>
      <c r="D9" s="103" t="e">
        <f>INDEX(#REF!,MATCH($N$3,#REF!,0))</f>
        <v>#REF!</v>
      </c>
      <c r="E9" s="103" t="e">
        <f>INDEX(#REF!,MATCH($N$3,#REF!,0))</f>
        <v>#REF!</v>
      </c>
      <c r="F9" s="103" t="e">
        <f t="shared" si="1"/>
        <v>#REF!</v>
      </c>
      <c r="G9" s="103" t="e">
        <f>INDEX(#REF!,MATCH($N$3,#REF!,0))</f>
        <v>#REF!</v>
      </c>
      <c r="H9" s="104" t="e">
        <f t="shared" si="0"/>
        <v>#REF!</v>
      </c>
      <c r="I9" s="104" t="e">
        <f t="shared" si="0"/>
        <v>#REF!</v>
      </c>
      <c r="J9" s="104" t="e">
        <f t="shared" si="0"/>
        <v>#REF!</v>
      </c>
      <c r="K9" s="104" t="e">
        <f t="shared" si="0"/>
        <v>#REF!</v>
      </c>
      <c r="M9" s="109"/>
      <c r="R9" s="101"/>
      <c r="T9" s="123" t="e">
        <f>INDEX(#REF!,MATCH($N$3,#REF!,0))</f>
        <v>#REF!</v>
      </c>
      <c r="U9" s="109" t="e">
        <f>INDEX(#REF!,MATCH($N$3,#REF!,0))</f>
        <v>#REF!</v>
      </c>
      <c r="V9" s="109" t="e">
        <f t="shared" si="2"/>
        <v>#REF!</v>
      </c>
      <c r="W9" s="101" t="e">
        <f>INDEX(#REF!,MATCH($N$3,#REF!,0))</f>
        <v>#REF!</v>
      </c>
      <c r="X9" s="82" t="e">
        <f t="shared" si="3"/>
        <v>#REF!</v>
      </c>
      <c r="Y9" s="82" t="e">
        <f t="shared" si="4"/>
        <v>#REF!</v>
      </c>
    </row>
    <row r="10" spans="2:25" ht="14.25" thickBot="1" x14ac:dyDescent="0.2">
      <c r="B10" s="148"/>
      <c r="C10" s="139" t="s">
        <v>78</v>
      </c>
      <c r="D10" s="103" t="e">
        <f>INDEX(#REF!,MATCH($N$3,#REF!,0))</f>
        <v>#REF!</v>
      </c>
      <c r="E10" s="103" t="e">
        <f>INDEX(#REF!,MATCH($N$3,#REF!,0))</f>
        <v>#REF!</v>
      </c>
      <c r="F10" s="103" t="e">
        <f t="shared" si="1"/>
        <v>#REF!</v>
      </c>
      <c r="G10" s="103" t="e">
        <f>INDEX(#REF!,MATCH($N$3,#REF!,0))</f>
        <v>#REF!</v>
      </c>
      <c r="H10" s="104" t="e">
        <f t="shared" si="0"/>
        <v>#REF!</v>
      </c>
      <c r="I10" s="104" t="e">
        <f t="shared" si="0"/>
        <v>#REF!</v>
      </c>
      <c r="J10" s="104" t="e">
        <f t="shared" si="0"/>
        <v>#REF!</v>
      </c>
      <c r="K10" s="104" t="e">
        <f t="shared" si="0"/>
        <v>#REF!</v>
      </c>
      <c r="M10" s="109"/>
      <c r="R10" s="101"/>
      <c r="S10" s="99"/>
      <c r="T10" s="105" t="e">
        <f>INDEX(#REF!,MATCH($N$3,#REF!,0))</f>
        <v>#REF!</v>
      </c>
      <c r="U10" s="99" t="e">
        <f>INDEX(#REF!,MATCH($N$3,#REF!,0))</f>
        <v>#REF!</v>
      </c>
      <c r="V10" s="99" t="e">
        <f t="shared" si="2"/>
        <v>#REF!</v>
      </c>
      <c r="W10" s="102" t="e">
        <f>INDEX(#REF!,MATCH($N$3,#REF!,0))</f>
        <v>#REF!</v>
      </c>
      <c r="X10" s="82" t="e">
        <f t="shared" si="3"/>
        <v>#REF!</v>
      </c>
      <c r="Y10" s="82" t="e">
        <f t="shared" si="4"/>
        <v>#REF!</v>
      </c>
    </row>
    <row r="11" spans="2:25" ht="14.25" thickBot="1" x14ac:dyDescent="0.2">
      <c r="B11" s="149"/>
      <c r="C11" s="98" t="s">
        <v>72</v>
      </c>
      <c r="D11" s="103" t="e">
        <f>SUM(D7:D10)</f>
        <v>#REF!</v>
      </c>
      <c r="E11" s="103" t="e">
        <f>SUM(E7:E10)</f>
        <v>#REF!</v>
      </c>
      <c r="F11" s="103" t="e">
        <f t="shared" si="1"/>
        <v>#REF!</v>
      </c>
      <c r="G11" s="103" t="e">
        <f>SUM(G7:G10)</f>
        <v>#REF!</v>
      </c>
      <c r="H11" s="104" t="e">
        <f t="shared" si="0"/>
        <v>#REF!</v>
      </c>
      <c r="I11" s="104" t="e">
        <f t="shared" si="0"/>
        <v>#REF!</v>
      </c>
      <c r="J11" s="104" t="e">
        <f t="shared" si="0"/>
        <v>#REF!</v>
      </c>
      <c r="K11" s="104" t="e">
        <f t="shared" si="0"/>
        <v>#REF!</v>
      </c>
      <c r="M11" s="109"/>
      <c r="S11" s="128" t="s">
        <v>72</v>
      </c>
      <c r="T11" s="105" t="e">
        <f>SUM(T7:T10)</f>
        <v>#REF!</v>
      </c>
      <c r="U11" s="99" t="e">
        <f>SUM(U7:U10)</f>
        <v>#REF!</v>
      </c>
      <c r="V11" s="99" t="e">
        <f t="shared" si="2"/>
        <v>#REF!</v>
      </c>
      <c r="W11" s="99" t="e">
        <f>SUM(W7:W10)</f>
        <v>#REF!</v>
      </c>
    </row>
    <row r="12" spans="2:25" ht="14.25" thickBot="1" x14ac:dyDescent="0.2">
      <c r="B12" s="147" t="s">
        <v>95</v>
      </c>
      <c r="C12" s="139" t="s">
        <v>79</v>
      </c>
      <c r="D12" s="103" t="e">
        <f>INDEX(#REF!,MATCH($N$3,#REF!,0))</f>
        <v>#REF!</v>
      </c>
      <c r="E12" s="103" t="e">
        <f>INDEX(#REF!,MATCH($N$3,#REF!,0))</f>
        <v>#REF!</v>
      </c>
      <c r="F12" s="103" t="e">
        <f t="shared" si="1"/>
        <v>#REF!</v>
      </c>
      <c r="G12" s="103" t="e">
        <f>INDEX(#REF!,MATCH($N$3,#REF!,0))</f>
        <v>#REF!</v>
      </c>
      <c r="H12" s="104" t="e">
        <f t="shared" si="0"/>
        <v>#REF!</v>
      </c>
      <c r="I12" s="104" t="e">
        <f t="shared" si="0"/>
        <v>#REF!</v>
      </c>
      <c r="J12" s="104" t="e">
        <f t="shared" si="0"/>
        <v>#REF!</v>
      </c>
      <c r="K12" s="104" t="e">
        <f t="shared" si="0"/>
        <v>#REF!</v>
      </c>
      <c r="M12" s="109"/>
      <c r="R12" s="101"/>
      <c r="S12" s="100"/>
      <c r="T12" s="123" t="e">
        <f>INDEX(#REF!,MATCH($N$3,#REF!,0))</f>
        <v>#REF!</v>
      </c>
      <c r="U12" s="109" t="e">
        <f>INDEX(#REF!,MATCH($N$3,#REF!,0))</f>
        <v>#REF!</v>
      </c>
      <c r="V12" s="109" t="e">
        <f t="shared" si="2"/>
        <v>#REF!</v>
      </c>
      <c r="W12" s="101" t="e">
        <f>INDEX(#REF!,MATCH($N$3,#REF!,0))</f>
        <v>#REF!</v>
      </c>
      <c r="X12" s="82" t="e">
        <f t="shared" si="3"/>
        <v>#REF!</v>
      </c>
      <c r="Y12" s="82" t="e">
        <f t="shared" ref="Y12:Y13" si="5">IF(W12&lt;0,W12,"")</f>
        <v>#REF!</v>
      </c>
    </row>
    <row r="13" spans="2:25" ht="14.25" thickBot="1" x14ac:dyDescent="0.2">
      <c r="B13" s="148"/>
      <c r="C13" s="139" t="s">
        <v>80</v>
      </c>
      <c r="D13" s="103" t="e">
        <f>INDEX(#REF!,MATCH($N$3,#REF!,0))</f>
        <v>#REF!</v>
      </c>
      <c r="E13" s="103" t="e">
        <f>INDEX(#REF!,MATCH($N$3,#REF!,0))</f>
        <v>#REF!</v>
      </c>
      <c r="F13" s="103" t="e">
        <f t="shared" si="1"/>
        <v>#REF!</v>
      </c>
      <c r="G13" s="103" t="e">
        <f>INDEX(#REF!,MATCH($N$3,#REF!,0))</f>
        <v>#REF!</v>
      </c>
      <c r="H13" s="104" t="e">
        <f t="shared" si="0"/>
        <v>#REF!</v>
      </c>
      <c r="I13" s="104" t="e">
        <f t="shared" si="0"/>
        <v>#REF!</v>
      </c>
      <c r="J13" s="104" t="e">
        <f t="shared" si="0"/>
        <v>#REF!</v>
      </c>
      <c r="K13" s="104" t="e">
        <f t="shared" si="0"/>
        <v>#REF!</v>
      </c>
      <c r="M13" s="109"/>
      <c r="R13" s="101"/>
      <c r="T13" s="123" t="e">
        <f>INDEX(#REF!,MATCH($N$3,#REF!,0))</f>
        <v>#REF!</v>
      </c>
      <c r="U13" s="109" t="e">
        <f>INDEX(#REF!,MATCH($N$3,#REF!,0))</f>
        <v>#REF!</v>
      </c>
      <c r="V13" s="109" t="e">
        <f t="shared" si="2"/>
        <v>#REF!</v>
      </c>
      <c r="W13" s="101" t="e">
        <f>INDEX(#REF!,MATCH($N$3,#REF!,0))</f>
        <v>#REF!</v>
      </c>
      <c r="X13" s="82" t="e">
        <f t="shared" si="3"/>
        <v>#REF!</v>
      </c>
      <c r="Y13" s="82" t="e">
        <f t="shared" si="5"/>
        <v>#REF!</v>
      </c>
    </row>
    <row r="14" spans="2:25" ht="14.25" thickBot="1" x14ac:dyDescent="0.2">
      <c r="B14" s="149"/>
      <c r="C14" s="98" t="s">
        <v>72</v>
      </c>
      <c r="D14" s="103" t="e">
        <f>SUM(D12:D13)</f>
        <v>#REF!</v>
      </c>
      <c r="E14" s="103" t="e">
        <f>SUM(E12:E13)</f>
        <v>#REF!</v>
      </c>
      <c r="F14" s="103" t="e">
        <f t="shared" si="1"/>
        <v>#REF!</v>
      </c>
      <c r="G14" s="103" t="e">
        <f>SUM(G12:G13)</f>
        <v>#REF!</v>
      </c>
      <c r="H14" s="104" t="e">
        <f t="shared" si="0"/>
        <v>#REF!</v>
      </c>
      <c r="I14" s="104" t="e">
        <f t="shared" si="0"/>
        <v>#REF!</v>
      </c>
      <c r="J14" s="104" t="e">
        <f t="shared" si="0"/>
        <v>#REF!</v>
      </c>
      <c r="K14" s="104" t="e">
        <f t="shared" si="0"/>
        <v>#REF!</v>
      </c>
      <c r="M14" s="109"/>
      <c r="S14" s="124" t="s">
        <v>72</v>
      </c>
      <c r="T14" s="125" t="e">
        <f>SUM(T12:T13)</f>
        <v>#REF!</v>
      </c>
      <c r="U14" s="126" t="e">
        <f>SUM(U12:U13)</f>
        <v>#REF!</v>
      </c>
      <c r="V14" s="126" t="e">
        <f t="shared" si="2"/>
        <v>#REF!</v>
      </c>
      <c r="W14" s="126" t="e">
        <f>SUM(W12:W13)</f>
        <v>#REF!</v>
      </c>
    </row>
    <row r="15" spans="2:25" ht="14.25" thickBot="1" x14ac:dyDescent="0.2">
      <c r="B15" s="142" t="s">
        <v>81</v>
      </c>
      <c r="C15" s="143"/>
      <c r="D15" s="103" t="e">
        <f>INDEX(#REF!,MATCH($N$3,#REF!,0))</f>
        <v>#REF!</v>
      </c>
      <c r="E15" s="103" t="e">
        <f>INDEX(#REF!,MATCH($N$3,#REF!,0))</f>
        <v>#REF!</v>
      </c>
      <c r="F15" s="103" t="e">
        <f t="shared" si="1"/>
        <v>#REF!</v>
      </c>
      <c r="G15" s="103" t="e">
        <f>INDEX(#REF!,MATCH($N$3,#REF!,0))</f>
        <v>#REF!</v>
      </c>
      <c r="H15" s="104" t="e">
        <f t="shared" si="0"/>
        <v>#REF!</v>
      </c>
      <c r="I15" s="104" t="e">
        <f t="shared" si="0"/>
        <v>#REF!</v>
      </c>
      <c r="J15" s="104" t="e">
        <f t="shared" si="0"/>
        <v>#REF!</v>
      </c>
      <c r="K15" s="104" t="e">
        <f t="shared" si="0"/>
        <v>#REF!</v>
      </c>
      <c r="M15" s="109"/>
      <c r="T15" s="123" t="e">
        <f>INDEX(#REF!,MATCH($N$3,#REF!,0))</f>
        <v>#REF!</v>
      </c>
      <c r="U15" s="109" t="e">
        <f>INDEX(#REF!,MATCH($N$3,#REF!,0))</f>
        <v>#REF!</v>
      </c>
      <c r="V15" s="109" t="e">
        <f t="shared" si="2"/>
        <v>#REF!</v>
      </c>
      <c r="W15" s="101" t="e">
        <f>INDEX(#REF!,MATCH($N$3,#REF!,0))</f>
        <v>#REF!</v>
      </c>
      <c r="X15" s="82" t="e">
        <f t="shared" si="3"/>
        <v>#REF!</v>
      </c>
      <c r="Y15" s="82" t="e">
        <f t="shared" ref="Y15:Y19" si="6">IF(W15&lt;0,W15,"")</f>
        <v>#REF!</v>
      </c>
    </row>
    <row r="16" spans="2:25" ht="14.25" thickBot="1" x14ac:dyDescent="0.2">
      <c r="B16" s="142" t="s">
        <v>82</v>
      </c>
      <c r="C16" s="143"/>
      <c r="D16" s="103" t="e">
        <f>INDEX(#REF!,MATCH($N$3,#REF!,0))</f>
        <v>#REF!</v>
      </c>
      <c r="E16" s="103" t="e">
        <f>INDEX(#REF!,MATCH($N$3,#REF!,0))</f>
        <v>#REF!</v>
      </c>
      <c r="F16" s="103" t="e">
        <f t="shared" si="1"/>
        <v>#REF!</v>
      </c>
      <c r="G16" s="103" t="e">
        <f>INDEX(#REF!,MATCH($N$3,#REF!,0))</f>
        <v>#REF!</v>
      </c>
      <c r="H16" s="104" t="e">
        <f t="shared" si="0"/>
        <v>#REF!</v>
      </c>
      <c r="I16" s="104" t="e">
        <f t="shared" si="0"/>
        <v>#REF!</v>
      </c>
      <c r="J16" s="104" t="e">
        <f t="shared" si="0"/>
        <v>#REF!</v>
      </c>
      <c r="K16" s="104" t="e">
        <f t="shared" si="0"/>
        <v>#REF!</v>
      </c>
      <c r="M16" s="109"/>
      <c r="T16" s="123" t="e">
        <f>INDEX(#REF!,MATCH($N$3,#REF!,0))</f>
        <v>#REF!</v>
      </c>
      <c r="U16" s="109" t="e">
        <f>INDEX(#REF!,MATCH($N$3,#REF!,0))</f>
        <v>#REF!</v>
      </c>
      <c r="V16" s="109" t="e">
        <f t="shared" si="2"/>
        <v>#REF!</v>
      </c>
      <c r="W16" s="101" t="e">
        <f>INDEX(#REF!,MATCH($N$3,#REF!,0))</f>
        <v>#REF!</v>
      </c>
      <c r="X16" s="82" t="e">
        <f t="shared" si="3"/>
        <v>#REF!</v>
      </c>
      <c r="Y16" s="82" t="e">
        <f t="shared" si="6"/>
        <v>#REF!</v>
      </c>
    </row>
    <row r="17" spans="2:25" ht="14.25" thickBot="1" x14ac:dyDescent="0.2">
      <c r="B17" s="142" t="s">
        <v>83</v>
      </c>
      <c r="C17" s="143"/>
      <c r="D17" s="103" t="e">
        <f>INDEX(#REF!,MATCH($N$3,#REF!,0))</f>
        <v>#REF!</v>
      </c>
      <c r="E17" s="103" t="e">
        <f>INDEX(#REF!,MATCH($N$3,#REF!,0))</f>
        <v>#REF!</v>
      </c>
      <c r="F17" s="103" t="e">
        <f t="shared" si="1"/>
        <v>#REF!</v>
      </c>
      <c r="G17" s="103" t="e">
        <f>INDEX(#REF!,MATCH($N$3,#REF!,0))</f>
        <v>#REF!</v>
      </c>
      <c r="H17" s="104" t="e">
        <f t="shared" si="0"/>
        <v>#REF!</v>
      </c>
      <c r="I17" s="104" t="e">
        <f t="shared" si="0"/>
        <v>#REF!</v>
      </c>
      <c r="J17" s="104" t="e">
        <f t="shared" si="0"/>
        <v>#REF!</v>
      </c>
      <c r="K17" s="104" t="e">
        <f t="shared" si="0"/>
        <v>#REF!</v>
      </c>
      <c r="M17" s="109"/>
      <c r="O17" s="2" t="s">
        <v>62</v>
      </c>
      <c r="P17" s="2"/>
      <c r="Q17" s="2"/>
      <c r="R17" s="2"/>
      <c r="T17" s="123" t="e">
        <f>INDEX(#REF!,MATCH($N$3,#REF!,0))</f>
        <v>#REF!</v>
      </c>
      <c r="U17" s="109" t="e">
        <f>INDEX(#REF!,MATCH($N$3,#REF!,0))</f>
        <v>#REF!</v>
      </c>
      <c r="V17" s="109" t="e">
        <f t="shared" si="2"/>
        <v>#REF!</v>
      </c>
      <c r="W17" s="101" t="e">
        <f>INDEX(#REF!,MATCH($N$3,#REF!,0))</f>
        <v>#REF!</v>
      </c>
      <c r="X17" s="82" t="e">
        <f t="shared" si="3"/>
        <v>#REF!</v>
      </c>
      <c r="Y17" s="82" t="e">
        <f t="shared" si="6"/>
        <v>#REF!</v>
      </c>
    </row>
    <row r="18" spans="2:25" ht="14.25" thickBot="1" x14ac:dyDescent="0.2">
      <c r="B18" s="142" t="s">
        <v>84</v>
      </c>
      <c r="C18" s="143"/>
      <c r="D18" s="103" t="e">
        <f>INDEX(#REF!,MATCH($N$3,#REF!,0))</f>
        <v>#REF!</v>
      </c>
      <c r="E18" s="103" t="e">
        <f>INDEX(#REF!,MATCH($N$3,#REF!,0))</f>
        <v>#REF!</v>
      </c>
      <c r="F18" s="103" t="e">
        <f t="shared" si="1"/>
        <v>#REF!</v>
      </c>
      <c r="G18" s="103" t="e">
        <f>INDEX(#REF!,MATCH($N$3,#REF!,0))</f>
        <v>#REF!</v>
      </c>
      <c r="H18" s="104" t="e">
        <f t="shared" si="0"/>
        <v>#REF!</v>
      </c>
      <c r="I18" s="104" t="e">
        <f t="shared" si="0"/>
        <v>#REF!</v>
      </c>
      <c r="J18" s="104" t="e">
        <f t="shared" si="0"/>
        <v>#REF!</v>
      </c>
      <c r="K18" s="104" t="e">
        <f t="shared" si="0"/>
        <v>#REF!</v>
      </c>
      <c r="M18" s="109"/>
      <c r="N18" s="2" t="s">
        <v>68</v>
      </c>
      <c r="O18" s="97" t="s">
        <v>10</v>
      </c>
      <c r="P18" s="97" t="s">
        <v>11</v>
      </c>
      <c r="Q18" s="97" t="s">
        <v>12</v>
      </c>
      <c r="R18" s="97" t="s">
        <v>43</v>
      </c>
      <c r="T18" s="123" t="e">
        <f>INDEX(#REF!,MATCH($N$3,#REF!,0))</f>
        <v>#REF!</v>
      </c>
      <c r="U18" s="109" t="e">
        <f>INDEX(#REF!,MATCH($N$3,#REF!,0))</f>
        <v>#REF!</v>
      </c>
      <c r="V18" s="109" t="e">
        <f t="shared" si="2"/>
        <v>#REF!</v>
      </c>
      <c r="W18" s="101" t="e">
        <f>INDEX(#REF!,MATCH($N$3,#REF!,0))</f>
        <v>#REF!</v>
      </c>
      <c r="X18" s="82" t="e">
        <f t="shared" si="3"/>
        <v>#REF!</v>
      </c>
      <c r="Y18" s="82" t="e">
        <f t="shared" si="6"/>
        <v>#REF!</v>
      </c>
    </row>
    <row r="19" spans="2:25" ht="14.25" thickBot="1" x14ac:dyDescent="0.2">
      <c r="B19" s="144" t="s">
        <v>85</v>
      </c>
      <c r="C19" s="145"/>
      <c r="D19" s="103" t="str">
        <f>IF(N19="ON","－",O19)</f>
        <v>－</v>
      </c>
      <c r="E19" s="103" t="str">
        <f>IF($N$19="ON","－",P19)</f>
        <v>－</v>
      </c>
      <c r="F19" s="103" t="str">
        <f>IF($N$19="ON","－",Q19)</f>
        <v>－</v>
      </c>
      <c r="G19" s="103" t="str">
        <f>IF($N$19="ON","－",R19)</f>
        <v>－</v>
      </c>
      <c r="H19" s="104" t="e">
        <f t="shared" si="0"/>
        <v>#REF!</v>
      </c>
      <c r="I19" s="104" t="e">
        <f t="shared" si="0"/>
        <v>#REF!</v>
      </c>
      <c r="J19" s="104" t="e">
        <f t="shared" si="0"/>
        <v>#REF!</v>
      </c>
      <c r="K19" s="104" t="e">
        <f t="shared" si="0"/>
        <v>#REF!</v>
      </c>
      <c r="M19" s="121"/>
      <c r="N19" s="120" t="s">
        <v>67</v>
      </c>
      <c r="O19" s="96" t="e">
        <f>INDEX(#REF!,MATCH($N$3,#REF!,0))</f>
        <v>#REF!</v>
      </c>
      <c r="P19" s="96" t="e">
        <f>INDEX(#REF!,MATCH($N$3,#REF!,0))</f>
        <v>#REF!</v>
      </c>
      <c r="Q19" s="96" t="e">
        <f>SUM(O19:P19)</f>
        <v>#REF!</v>
      </c>
      <c r="R19" s="96" t="e">
        <f>INDEX(#REF!,MATCH($N$3,#REF!,0))</f>
        <v>#REF!</v>
      </c>
      <c r="T19" s="105" t="e">
        <f>INDEX(#REF!,MATCH($N$3,#REF!,0))</f>
        <v>#REF!</v>
      </c>
      <c r="U19" s="99" t="e">
        <f>INDEX(#REF!,MATCH($N$3,#REF!,0))</f>
        <v>#REF!</v>
      </c>
      <c r="V19" s="99" t="e">
        <f t="shared" si="2"/>
        <v>#REF!</v>
      </c>
      <c r="W19" s="102" t="e">
        <f>INDEX(#REF!,MATCH($N$3,#REF!,0))</f>
        <v>#REF!</v>
      </c>
      <c r="X19" s="82" t="e">
        <f t="shared" si="3"/>
        <v>#REF!</v>
      </c>
      <c r="Y19" s="82" t="e">
        <f t="shared" si="6"/>
        <v>#REF!</v>
      </c>
    </row>
    <row r="20" spans="2:25" ht="14.25" thickTop="1" x14ac:dyDescent="0.15">
      <c r="B20" s="106"/>
      <c r="C20" s="106"/>
      <c r="D20" s="107"/>
      <c r="E20" s="107"/>
      <c r="F20" s="107"/>
      <c r="G20" s="107"/>
      <c r="H20" s="108"/>
      <c r="I20" s="108"/>
      <c r="J20" s="108"/>
      <c r="K20" s="135" t="s">
        <v>140</v>
      </c>
      <c r="M20" s="109"/>
    </row>
    <row r="21" spans="2:25" x14ac:dyDescent="0.15">
      <c r="B21" s="106"/>
      <c r="C21" s="2" t="s">
        <v>144</v>
      </c>
      <c r="D21" s="107"/>
      <c r="E21" s="107"/>
      <c r="F21" s="107"/>
      <c r="G21" s="107"/>
      <c r="H21" s="108"/>
      <c r="I21" s="108"/>
      <c r="J21" s="108"/>
      <c r="K21" s="108"/>
      <c r="M21" s="109"/>
    </row>
    <row r="22" spans="2:25" x14ac:dyDescent="0.15">
      <c r="B22" s="106"/>
      <c r="C22" s="106" t="s">
        <v>145</v>
      </c>
      <c r="D22" s="107" t="e">
        <f>IF(I1=1,12,I1-1)&amp;"月"</f>
        <v>#REF!</v>
      </c>
      <c r="E22" s="107"/>
      <c r="F22" s="107"/>
      <c r="G22" s="113" t="e">
        <f>"福島県の人口"&amp;"(令和"&amp;IF(H1=1,H1-1,H1)&amp;"年"&amp;IF(I1=1,12,I1-1)&amp;"月"&amp;J1&amp;"日)"&amp;"　※H27国調に基づく"</f>
        <v>#REF!</v>
      </c>
      <c r="H22" s="114"/>
      <c r="I22" s="114"/>
      <c r="J22" s="114"/>
      <c r="K22" s="114"/>
      <c r="M22" s="109"/>
    </row>
    <row r="23" spans="2:25" x14ac:dyDescent="0.15">
      <c r="B23" s="106"/>
      <c r="C23" s="106" t="s">
        <v>101</v>
      </c>
      <c r="D23" s="107" t="e">
        <f>INDEX(#REF!,MATCH(N3,#REF!,0))&amp;"℃"</f>
        <v>#REF!</v>
      </c>
      <c r="E23" s="107"/>
      <c r="F23" s="107"/>
      <c r="G23" s="107"/>
      <c r="H23" s="108"/>
      <c r="I23" s="108"/>
      <c r="J23" s="108" t="s">
        <v>102</v>
      </c>
      <c r="K23" s="108"/>
      <c r="M23" s="109"/>
      <c r="T23" s="82" t="s">
        <v>109</v>
      </c>
    </row>
    <row r="24" spans="2:25" x14ac:dyDescent="0.15">
      <c r="B24" s="106"/>
      <c r="C24" s="106" t="s">
        <v>63</v>
      </c>
      <c r="D24" s="107" t="e">
        <f>INDEX(#REF!,MATCH(N3,#REF!,0))&amp;"℃"</f>
        <v>#REF!</v>
      </c>
      <c r="E24" s="146" t="e">
        <f>"("&amp;INDEX(#REF!,MATCH(N3,#REF!,0))&amp;"日"&amp;INDEX(#REF!,MATCH(N3,#REF!,0))&amp;"時"&amp;INDEX(#REF!,MATCH(N3,#REF!,0))&amp;"分)"</f>
        <v>#REF!</v>
      </c>
      <c r="F24" s="146"/>
      <c r="G24" s="140" t="s">
        <v>14</v>
      </c>
      <c r="H24" s="140" t="e">
        <f>TEXT(INDEX(#REF!,MATCH(N3,#REF!,0)),"#,##")</f>
        <v>#REF!</v>
      </c>
      <c r="I24" s="110" t="s">
        <v>39</v>
      </c>
      <c r="J24" s="140" t="e">
        <f>IF(T24&lt;0,"△"&amp;TEXT(T24*-1,"#,##"),TEXT(T24,"#,##"))</f>
        <v>#REF!</v>
      </c>
      <c r="K24" s="108"/>
      <c r="M24" s="109"/>
      <c r="N24" s="109"/>
      <c r="O24" s="109"/>
      <c r="T24" s="131" t="e">
        <f>INDEX(#REF!,MATCH(N3,#REF!,0))</f>
        <v>#REF!</v>
      </c>
    </row>
    <row r="25" spans="2:25" x14ac:dyDescent="0.15">
      <c r="B25" s="106"/>
      <c r="C25" s="106" t="s">
        <v>40</v>
      </c>
      <c r="D25" s="107" t="e">
        <f>INDEX(#REF!,MATCH(N3,#REF!,0))&amp;"℃"</f>
        <v>#REF!</v>
      </c>
      <c r="E25" s="146" t="e">
        <f>"("&amp;INDEX(#REF!,MATCH(N3,#REF!,0))&amp;"日"&amp;INDEX(#REF!,MATCH(N3,#REF!,0))&amp;"時"&amp;INDEX(#REF!,MATCH(N3,#REF!,0))&amp;"分)"</f>
        <v>#REF!</v>
      </c>
      <c r="F25" s="146"/>
      <c r="G25" s="111" t="s">
        <v>10</v>
      </c>
      <c r="H25" s="111" t="e">
        <f>TEXT(INDEX(#REF!,MATCH(N3,#REF!,0)),"#,##")</f>
        <v>#REF!</v>
      </c>
      <c r="I25" s="26" t="s">
        <v>39</v>
      </c>
      <c r="J25" s="111" t="e">
        <f>IF(T25&lt;0,"△"&amp;TEXT(T25*-1,"#,##"),TEXT(T25,"#,##"))</f>
        <v>#REF!</v>
      </c>
      <c r="K25" s="108"/>
      <c r="M25" s="109"/>
      <c r="N25" s="109"/>
      <c r="O25" s="109"/>
      <c r="T25" s="130" t="e">
        <f>INDEX(#REF!,MATCH(N3,#REF!,0))</f>
        <v>#REF!</v>
      </c>
    </row>
    <row r="26" spans="2:25" x14ac:dyDescent="0.15">
      <c r="B26" s="106"/>
      <c r="C26" s="106" t="s">
        <v>64</v>
      </c>
      <c r="D26" s="107" t="e">
        <f>TEXT(INDEX(#REF!,MATCH(N3,#REF!,0)),"00.0")&amp;"%"</f>
        <v>#REF!</v>
      </c>
      <c r="E26" s="107"/>
      <c r="F26" s="107"/>
      <c r="G26" s="141" t="s">
        <v>11</v>
      </c>
      <c r="H26" s="112" t="e">
        <f>TEXT(INDEX(#REF!,MATCH(N3,#REF!,0)),"#,##")</f>
        <v>#REF!</v>
      </c>
      <c r="I26" s="2" t="s">
        <v>39</v>
      </c>
      <c r="J26" s="112" t="e">
        <f>IF(T26&lt;0,"△"&amp;TEXT(T26*-1,"#,##"),TEXT(T26,"#,##"))</f>
        <v>#REF!</v>
      </c>
      <c r="K26" s="108"/>
      <c r="M26" s="109"/>
      <c r="N26" s="109"/>
      <c r="O26" s="109"/>
      <c r="T26" s="130" t="e">
        <f>INDEX(#REF!,MATCH(N3,#REF!,0))</f>
        <v>#REF!</v>
      </c>
    </row>
    <row r="27" spans="2:25" x14ac:dyDescent="0.15">
      <c r="B27" s="106"/>
      <c r="C27" s="106" t="s">
        <v>65</v>
      </c>
      <c r="D27" s="107" t="e">
        <f>INDEX(#REF!,MATCH(N3,#REF!,0))&amp;"mm"</f>
        <v>#REF!</v>
      </c>
      <c r="E27" s="107"/>
      <c r="F27" s="107"/>
      <c r="G27" s="141" t="s">
        <v>43</v>
      </c>
      <c r="H27" s="112" t="e">
        <f>TEXT(INDEX(#REF!,MATCH(N3,#REF!,0)),"#,##")</f>
        <v>#REF!</v>
      </c>
      <c r="I27" s="2" t="s">
        <v>44</v>
      </c>
      <c r="J27" s="112" t="e">
        <f>IF(T27&lt;0,"△"&amp;TEXT(T27*-1,"#,##"),TEXT(T27,"#,##"))</f>
        <v>#REF!</v>
      </c>
      <c r="K27" s="108"/>
      <c r="M27" s="109"/>
      <c r="N27" s="109"/>
      <c r="O27" s="109"/>
      <c r="T27" s="130" t="e">
        <f>INDEX(#REF!,MATCH(N3,#REF!,0))</f>
        <v>#REF!</v>
      </c>
    </row>
    <row r="28" spans="2:25" x14ac:dyDescent="0.15">
      <c r="B28" s="106"/>
      <c r="C28" s="106"/>
      <c r="D28" s="107"/>
      <c r="E28" s="107"/>
      <c r="F28" s="107"/>
      <c r="G28" s="141"/>
      <c r="H28" s="112"/>
      <c r="I28" s="2"/>
      <c r="J28" s="112"/>
      <c r="K28" s="108"/>
      <c r="M28" s="109"/>
      <c r="O28" s="109"/>
      <c r="T28" s="117"/>
    </row>
    <row r="29" spans="2:25" x14ac:dyDescent="0.15">
      <c r="B29" s="106"/>
      <c r="C29" s="106"/>
      <c r="D29" s="107"/>
      <c r="E29" s="107"/>
      <c r="F29" s="107"/>
      <c r="G29" s="141"/>
      <c r="H29" s="112"/>
      <c r="I29" s="2"/>
      <c r="J29" s="112"/>
      <c r="K29" s="108"/>
      <c r="M29" s="109"/>
    </row>
    <row r="30" spans="2:25" x14ac:dyDescent="0.15">
      <c r="B30" s="106"/>
      <c r="C30" s="106"/>
      <c r="D30" s="107"/>
      <c r="E30" s="107"/>
      <c r="F30" s="107"/>
      <c r="G30" s="141"/>
      <c r="H30" s="112"/>
      <c r="I30" s="2"/>
      <c r="J30" s="112"/>
      <c r="K30" s="108"/>
    </row>
    <row r="31" spans="2:25" x14ac:dyDescent="0.15">
      <c r="B31" s="106"/>
      <c r="C31" s="106"/>
      <c r="D31" s="107"/>
      <c r="E31" s="107"/>
      <c r="F31" s="107"/>
      <c r="G31" s="107"/>
      <c r="H31" s="108"/>
      <c r="I31" s="108"/>
      <c r="J31" s="108"/>
      <c r="K31" s="108"/>
    </row>
    <row r="32" spans="2:25" ht="14.25" thickBot="1" x14ac:dyDescent="0.2">
      <c r="C32" s="82" t="s">
        <v>146</v>
      </c>
      <c r="H32" s="82" t="e">
        <f>"令和"&amp;H1&amp;"年"</f>
        <v>#REF!</v>
      </c>
      <c r="I32" s="82" t="e">
        <f>I1&amp;"月"</f>
        <v>#REF!</v>
      </c>
      <c r="J32" s="82" t="str">
        <f>J1&amp;"日現在"</f>
        <v>1日現在</v>
      </c>
    </row>
    <row r="33" spans="2:11" ht="15" thickTop="1" thickBot="1" x14ac:dyDescent="0.2">
      <c r="B33" s="150" t="s">
        <v>70</v>
      </c>
      <c r="C33" s="151"/>
      <c r="D33" s="154" t="s">
        <v>99</v>
      </c>
      <c r="E33" s="155"/>
      <c r="F33" s="156"/>
      <c r="G33" s="157" t="s">
        <v>98</v>
      </c>
      <c r="H33" s="154" t="s">
        <v>96</v>
      </c>
      <c r="I33" s="155"/>
      <c r="J33" s="155"/>
      <c r="K33" s="159"/>
    </row>
    <row r="34" spans="2:11" ht="14.25" thickBot="1" x14ac:dyDescent="0.2">
      <c r="B34" s="152"/>
      <c r="C34" s="153"/>
      <c r="D34" s="83" t="s">
        <v>97</v>
      </c>
      <c r="E34" s="83" t="s">
        <v>71</v>
      </c>
      <c r="F34" s="83" t="s">
        <v>72</v>
      </c>
      <c r="G34" s="158"/>
      <c r="H34" s="83" t="s">
        <v>105</v>
      </c>
      <c r="I34" s="83" t="s">
        <v>106</v>
      </c>
      <c r="J34" s="83" t="s">
        <v>107</v>
      </c>
      <c r="K34" s="84" t="s">
        <v>44</v>
      </c>
    </row>
    <row r="35" spans="2:11" ht="14.25" thickBot="1" x14ac:dyDescent="0.2">
      <c r="B35" s="142" t="s">
        <v>73</v>
      </c>
      <c r="C35" s="143"/>
      <c r="D35" s="103" t="e">
        <f>D5</f>
        <v>#REF!</v>
      </c>
      <c r="E35" s="103" t="e">
        <f>E5</f>
        <v>#REF!</v>
      </c>
      <c r="F35" s="103" t="e">
        <f>F5</f>
        <v>#REF!</v>
      </c>
      <c r="G35" s="103" t="e">
        <f>G5</f>
        <v>#REF!</v>
      </c>
      <c r="H35" s="104" t="e">
        <f>H5</f>
        <v>#REF!</v>
      </c>
      <c r="I35" s="104" t="e">
        <f t="shared" ref="I35:K35" si="7">I5</f>
        <v>#REF!</v>
      </c>
      <c r="J35" s="104" t="e">
        <f t="shared" si="7"/>
        <v>#REF!</v>
      </c>
      <c r="K35" s="104" t="e">
        <f t="shared" si="7"/>
        <v>#REF!</v>
      </c>
    </row>
    <row r="36" spans="2:11" ht="14.25" thickBot="1" x14ac:dyDescent="0.2">
      <c r="B36" s="142" t="s">
        <v>74</v>
      </c>
      <c r="C36" s="143"/>
      <c r="D36" s="103" t="e">
        <f t="shared" ref="D36:K49" si="8">D6</f>
        <v>#REF!</v>
      </c>
      <c r="E36" s="103" t="e">
        <f t="shared" si="8"/>
        <v>#REF!</v>
      </c>
      <c r="F36" s="103" t="e">
        <f t="shared" si="8"/>
        <v>#REF!</v>
      </c>
      <c r="G36" s="103" t="e">
        <f t="shared" si="8"/>
        <v>#REF!</v>
      </c>
      <c r="H36" s="104" t="e">
        <f t="shared" si="8"/>
        <v>#REF!</v>
      </c>
      <c r="I36" s="104" t="e">
        <f t="shared" si="8"/>
        <v>#REF!</v>
      </c>
      <c r="J36" s="104" t="e">
        <f t="shared" si="8"/>
        <v>#REF!</v>
      </c>
      <c r="K36" s="104" t="e">
        <f t="shared" si="8"/>
        <v>#REF!</v>
      </c>
    </row>
    <row r="37" spans="2:11" ht="14.25" thickBot="1" x14ac:dyDescent="0.2">
      <c r="B37" s="147" t="s">
        <v>94</v>
      </c>
      <c r="C37" s="139" t="s">
        <v>75</v>
      </c>
      <c r="D37" s="103" t="e">
        <f t="shared" si="8"/>
        <v>#REF!</v>
      </c>
      <c r="E37" s="103" t="e">
        <f t="shared" si="8"/>
        <v>#REF!</v>
      </c>
      <c r="F37" s="103" t="e">
        <f t="shared" si="8"/>
        <v>#REF!</v>
      </c>
      <c r="G37" s="103" t="e">
        <f t="shared" si="8"/>
        <v>#REF!</v>
      </c>
      <c r="H37" s="104" t="e">
        <f t="shared" si="8"/>
        <v>#REF!</v>
      </c>
      <c r="I37" s="104" t="e">
        <f t="shared" si="8"/>
        <v>#REF!</v>
      </c>
      <c r="J37" s="104" t="e">
        <f t="shared" si="8"/>
        <v>#REF!</v>
      </c>
      <c r="K37" s="104" t="e">
        <f t="shared" si="8"/>
        <v>#REF!</v>
      </c>
    </row>
    <row r="38" spans="2:11" ht="14.25" thickBot="1" x14ac:dyDescent="0.2">
      <c r="B38" s="148"/>
      <c r="C38" s="139" t="s">
        <v>76</v>
      </c>
      <c r="D38" s="103" t="e">
        <f t="shared" si="8"/>
        <v>#REF!</v>
      </c>
      <c r="E38" s="103" t="e">
        <f t="shared" si="8"/>
        <v>#REF!</v>
      </c>
      <c r="F38" s="103" t="e">
        <f t="shared" si="8"/>
        <v>#REF!</v>
      </c>
      <c r="G38" s="103" t="e">
        <f t="shared" si="8"/>
        <v>#REF!</v>
      </c>
      <c r="H38" s="104" t="e">
        <f t="shared" si="8"/>
        <v>#REF!</v>
      </c>
      <c r="I38" s="104" t="e">
        <f t="shared" si="8"/>
        <v>#REF!</v>
      </c>
      <c r="J38" s="104" t="e">
        <f t="shared" si="8"/>
        <v>#REF!</v>
      </c>
      <c r="K38" s="104" t="e">
        <f t="shared" si="8"/>
        <v>#REF!</v>
      </c>
    </row>
    <row r="39" spans="2:11" ht="14.25" thickBot="1" x14ac:dyDescent="0.2">
      <c r="B39" s="148"/>
      <c r="C39" s="139" t="s">
        <v>77</v>
      </c>
      <c r="D39" s="103" t="e">
        <f t="shared" si="8"/>
        <v>#REF!</v>
      </c>
      <c r="E39" s="103" t="e">
        <f t="shared" si="8"/>
        <v>#REF!</v>
      </c>
      <c r="F39" s="103" t="e">
        <f t="shared" si="8"/>
        <v>#REF!</v>
      </c>
      <c r="G39" s="103" t="e">
        <f t="shared" si="8"/>
        <v>#REF!</v>
      </c>
      <c r="H39" s="104" t="e">
        <f t="shared" si="8"/>
        <v>#REF!</v>
      </c>
      <c r="I39" s="104" t="e">
        <f t="shared" si="8"/>
        <v>#REF!</v>
      </c>
      <c r="J39" s="104" t="e">
        <f t="shared" si="8"/>
        <v>#REF!</v>
      </c>
      <c r="K39" s="104" t="e">
        <f t="shared" si="8"/>
        <v>#REF!</v>
      </c>
    </row>
    <row r="40" spans="2:11" ht="14.25" thickBot="1" x14ac:dyDescent="0.2">
      <c r="B40" s="148"/>
      <c r="C40" s="139" t="s">
        <v>78</v>
      </c>
      <c r="D40" s="103" t="e">
        <f t="shared" si="8"/>
        <v>#REF!</v>
      </c>
      <c r="E40" s="103" t="e">
        <f t="shared" si="8"/>
        <v>#REF!</v>
      </c>
      <c r="F40" s="103" t="e">
        <f t="shared" si="8"/>
        <v>#REF!</v>
      </c>
      <c r="G40" s="103" t="e">
        <f t="shared" si="8"/>
        <v>#REF!</v>
      </c>
      <c r="H40" s="104" t="e">
        <f t="shared" si="8"/>
        <v>#REF!</v>
      </c>
      <c r="I40" s="104" t="e">
        <f t="shared" si="8"/>
        <v>#REF!</v>
      </c>
      <c r="J40" s="104" t="e">
        <f t="shared" si="8"/>
        <v>#REF!</v>
      </c>
      <c r="K40" s="104" t="e">
        <f t="shared" si="8"/>
        <v>#REF!</v>
      </c>
    </row>
    <row r="41" spans="2:11" ht="14.25" thickBot="1" x14ac:dyDescent="0.2">
      <c r="B41" s="149"/>
      <c r="C41" s="98" t="s">
        <v>72</v>
      </c>
      <c r="D41" s="103" t="e">
        <f t="shared" si="8"/>
        <v>#REF!</v>
      </c>
      <c r="E41" s="103" t="e">
        <f t="shared" si="8"/>
        <v>#REF!</v>
      </c>
      <c r="F41" s="103" t="e">
        <f t="shared" si="8"/>
        <v>#REF!</v>
      </c>
      <c r="G41" s="103" t="e">
        <f t="shared" si="8"/>
        <v>#REF!</v>
      </c>
      <c r="H41" s="104" t="e">
        <f t="shared" si="8"/>
        <v>#REF!</v>
      </c>
      <c r="I41" s="104" t="e">
        <f t="shared" si="8"/>
        <v>#REF!</v>
      </c>
      <c r="J41" s="104" t="e">
        <f t="shared" si="8"/>
        <v>#REF!</v>
      </c>
      <c r="K41" s="104" t="e">
        <f t="shared" si="8"/>
        <v>#REF!</v>
      </c>
    </row>
    <row r="42" spans="2:11" ht="14.25" thickBot="1" x14ac:dyDescent="0.2">
      <c r="B42" s="147" t="s">
        <v>95</v>
      </c>
      <c r="C42" s="139" t="s">
        <v>79</v>
      </c>
      <c r="D42" s="103" t="e">
        <f t="shared" si="8"/>
        <v>#REF!</v>
      </c>
      <c r="E42" s="103" t="e">
        <f t="shared" si="8"/>
        <v>#REF!</v>
      </c>
      <c r="F42" s="103" t="e">
        <f t="shared" si="8"/>
        <v>#REF!</v>
      </c>
      <c r="G42" s="103" t="e">
        <f t="shared" si="8"/>
        <v>#REF!</v>
      </c>
      <c r="H42" s="104" t="e">
        <f t="shared" si="8"/>
        <v>#REF!</v>
      </c>
      <c r="I42" s="104" t="e">
        <f t="shared" si="8"/>
        <v>#REF!</v>
      </c>
      <c r="J42" s="104" t="e">
        <f t="shared" si="8"/>
        <v>#REF!</v>
      </c>
      <c r="K42" s="104" t="e">
        <f t="shared" si="8"/>
        <v>#REF!</v>
      </c>
    </row>
    <row r="43" spans="2:11" ht="14.25" thickBot="1" x14ac:dyDescent="0.2">
      <c r="B43" s="148"/>
      <c r="C43" s="139" t="s">
        <v>80</v>
      </c>
      <c r="D43" s="103" t="e">
        <f t="shared" si="8"/>
        <v>#REF!</v>
      </c>
      <c r="E43" s="103" t="e">
        <f t="shared" si="8"/>
        <v>#REF!</v>
      </c>
      <c r="F43" s="103" t="e">
        <f t="shared" si="8"/>
        <v>#REF!</v>
      </c>
      <c r="G43" s="103" t="e">
        <f t="shared" si="8"/>
        <v>#REF!</v>
      </c>
      <c r="H43" s="104" t="e">
        <f t="shared" si="8"/>
        <v>#REF!</v>
      </c>
      <c r="I43" s="104" t="e">
        <f t="shared" si="8"/>
        <v>#REF!</v>
      </c>
      <c r="J43" s="104" t="e">
        <f t="shared" si="8"/>
        <v>#REF!</v>
      </c>
      <c r="K43" s="104" t="e">
        <f t="shared" si="8"/>
        <v>#REF!</v>
      </c>
    </row>
    <row r="44" spans="2:11" ht="14.25" thickBot="1" x14ac:dyDescent="0.2">
      <c r="B44" s="149"/>
      <c r="C44" s="98" t="s">
        <v>72</v>
      </c>
      <c r="D44" s="103" t="e">
        <f t="shared" si="8"/>
        <v>#REF!</v>
      </c>
      <c r="E44" s="103" t="e">
        <f t="shared" si="8"/>
        <v>#REF!</v>
      </c>
      <c r="F44" s="103" t="e">
        <f t="shared" si="8"/>
        <v>#REF!</v>
      </c>
      <c r="G44" s="103" t="e">
        <f t="shared" si="8"/>
        <v>#REF!</v>
      </c>
      <c r="H44" s="104" t="e">
        <f t="shared" si="8"/>
        <v>#REF!</v>
      </c>
      <c r="I44" s="104" t="e">
        <f t="shared" si="8"/>
        <v>#REF!</v>
      </c>
      <c r="J44" s="104" t="e">
        <f t="shared" si="8"/>
        <v>#REF!</v>
      </c>
      <c r="K44" s="104" t="e">
        <f t="shared" si="8"/>
        <v>#REF!</v>
      </c>
    </row>
    <row r="45" spans="2:11" ht="14.25" thickBot="1" x14ac:dyDescent="0.2">
      <c r="B45" s="142" t="s">
        <v>81</v>
      </c>
      <c r="C45" s="143"/>
      <c r="D45" s="103" t="e">
        <f t="shared" si="8"/>
        <v>#REF!</v>
      </c>
      <c r="E45" s="103" t="e">
        <f t="shared" si="8"/>
        <v>#REF!</v>
      </c>
      <c r="F45" s="103" t="e">
        <f t="shared" si="8"/>
        <v>#REF!</v>
      </c>
      <c r="G45" s="103" t="e">
        <f t="shared" si="8"/>
        <v>#REF!</v>
      </c>
      <c r="H45" s="104" t="e">
        <f t="shared" si="8"/>
        <v>#REF!</v>
      </c>
      <c r="I45" s="104" t="e">
        <f t="shared" si="8"/>
        <v>#REF!</v>
      </c>
      <c r="J45" s="104" t="e">
        <f t="shared" si="8"/>
        <v>#REF!</v>
      </c>
      <c r="K45" s="104" t="e">
        <f t="shared" si="8"/>
        <v>#REF!</v>
      </c>
    </row>
    <row r="46" spans="2:11" ht="14.25" thickBot="1" x14ac:dyDescent="0.2">
      <c r="B46" s="142" t="s">
        <v>82</v>
      </c>
      <c r="C46" s="143"/>
      <c r="D46" s="103" t="e">
        <f t="shared" si="8"/>
        <v>#REF!</v>
      </c>
      <c r="E46" s="103" t="e">
        <f t="shared" si="8"/>
        <v>#REF!</v>
      </c>
      <c r="F46" s="103" t="e">
        <f t="shared" si="8"/>
        <v>#REF!</v>
      </c>
      <c r="G46" s="103" t="e">
        <f t="shared" si="8"/>
        <v>#REF!</v>
      </c>
      <c r="H46" s="104" t="e">
        <f t="shared" si="8"/>
        <v>#REF!</v>
      </c>
      <c r="I46" s="104" t="e">
        <f t="shared" si="8"/>
        <v>#REF!</v>
      </c>
      <c r="J46" s="104" t="e">
        <f t="shared" si="8"/>
        <v>#REF!</v>
      </c>
      <c r="K46" s="104" t="e">
        <f t="shared" si="8"/>
        <v>#REF!</v>
      </c>
    </row>
    <row r="47" spans="2:11" ht="14.25" thickBot="1" x14ac:dyDescent="0.2">
      <c r="B47" s="142" t="s">
        <v>83</v>
      </c>
      <c r="C47" s="143"/>
      <c r="D47" s="103" t="e">
        <f t="shared" si="8"/>
        <v>#REF!</v>
      </c>
      <c r="E47" s="103" t="e">
        <f t="shared" si="8"/>
        <v>#REF!</v>
      </c>
      <c r="F47" s="103" t="e">
        <f t="shared" si="8"/>
        <v>#REF!</v>
      </c>
      <c r="G47" s="103" t="e">
        <f t="shared" si="8"/>
        <v>#REF!</v>
      </c>
      <c r="H47" s="104" t="e">
        <f t="shared" si="8"/>
        <v>#REF!</v>
      </c>
      <c r="I47" s="104" t="e">
        <f t="shared" si="8"/>
        <v>#REF!</v>
      </c>
      <c r="J47" s="104" t="e">
        <f t="shared" si="8"/>
        <v>#REF!</v>
      </c>
      <c r="K47" s="104" t="e">
        <f t="shared" si="8"/>
        <v>#REF!</v>
      </c>
    </row>
    <row r="48" spans="2:11" ht="14.25" thickBot="1" x14ac:dyDescent="0.2">
      <c r="B48" s="142" t="s">
        <v>84</v>
      </c>
      <c r="C48" s="143"/>
      <c r="D48" s="103" t="e">
        <f t="shared" si="8"/>
        <v>#REF!</v>
      </c>
      <c r="E48" s="103" t="e">
        <f t="shared" si="8"/>
        <v>#REF!</v>
      </c>
      <c r="F48" s="103" t="e">
        <f t="shared" si="8"/>
        <v>#REF!</v>
      </c>
      <c r="G48" s="103" t="e">
        <f t="shared" si="8"/>
        <v>#REF!</v>
      </c>
      <c r="H48" s="104" t="e">
        <f t="shared" si="8"/>
        <v>#REF!</v>
      </c>
      <c r="I48" s="104" t="e">
        <f t="shared" si="8"/>
        <v>#REF!</v>
      </c>
      <c r="J48" s="104" t="e">
        <f t="shared" si="8"/>
        <v>#REF!</v>
      </c>
      <c r="K48" s="104" t="e">
        <f t="shared" si="8"/>
        <v>#REF!</v>
      </c>
    </row>
    <row r="49" spans="2:11" ht="14.25" thickBot="1" x14ac:dyDescent="0.2">
      <c r="B49" s="144" t="s">
        <v>85</v>
      </c>
      <c r="C49" s="145"/>
      <c r="D49" s="103" t="str">
        <f t="shared" si="8"/>
        <v>－</v>
      </c>
      <c r="E49" s="103" t="str">
        <f t="shared" si="8"/>
        <v>－</v>
      </c>
      <c r="F49" s="103" t="str">
        <f t="shared" si="8"/>
        <v>－</v>
      </c>
      <c r="G49" s="103" t="str">
        <f t="shared" si="8"/>
        <v>－</v>
      </c>
      <c r="H49" s="104" t="e">
        <f t="shared" si="8"/>
        <v>#REF!</v>
      </c>
      <c r="I49" s="104" t="e">
        <f t="shared" si="8"/>
        <v>#REF!</v>
      </c>
      <c r="J49" s="104" t="e">
        <f t="shared" si="8"/>
        <v>#REF!</v>
      </c>
      <c r="K49" s="104" t="e">
        <f t="shared" si="8"/>
        <v>#REF!</v>
      </c>
    </row>
    <row r="50" spans="2:11" ht="14.25" thickTop="1" x14ac:dyDescent="0.15">
      <c r="B50" s="106"/>
      <c r="C50" s="106"/>
      <c r="D50" s="107"/>
      <c r="E50" s="107"/>
      <c r="F50" s="107"/>
      <c r="G50" s="107"/>
      <c r="H50" s="108"/>
      <c r="I50" s="108"/>
      <c r="J50" s="108"/>
      <c r="K50" s="135" t="s">
        <v>141</v>
      </c>
    </row>
    <row r="51" spans="2:11" x14ac:dyDescent="0.15">
      <c r="B51" s="106"/>
      <c r="C51" s="2" t="s">
        <v>144</v>
      </c>
      <c r="D51" s="107"/>
      <c r="E51" s="107"/>
      <c r="F51" s="107"/>
      <c r="G51" s="107"/>
      <c r="H51" s="108"/>
      <c r="I51" s="108"/>
      <c r="J51" s="108"/>
      <c r="K51" s="108"/>
    </row>
    <row r="52" spans="2:11" x14ac:dyDescent="0.15">
      <c r="B52" s="106"/>
      <c r="C52" s="106" t="s">
        <v>145</v>
      </c>
      <c r="D52" s="107" t="e">
        <f>D22</f>
        <v>#REF!</v>
      </c>
      <c r="E52" s="107"/>
      <c r="F52" s="107"/>
      <c r="G52" s="113" t="e">
        <f>G22</f>
        <v>#REF!</v>
      </c>
      <c r="H52" s="114"/>
      <c r="I52" s="114"/>
      <c r="J52" s="114"/>
      <c r="K52" s="114"/>
    </row>
    <row r="53" spans="2:11" x14ac:dyDescent="0.15">
      <c r="B53" s="106"/>
      <c r="C53" s="106" t="s">
        <v>101</v>
      </c>
      <c r="D53" s="107" t="e">
        <f t="shared" ref="D53:D57" si="9">D23</f>
        <v>#REF!</v>
      </c>
      <c r="E53" s="107"/>
      <c r="F53" s="107"/>
      <c r="G53" s="107"/>
      <c r="H53" s="108"/>
      <c r="I53" s="108"/>
      <c r="J53" s="108" t="s">
        <v>102</v>
      </c>
      <c r="K53" s="108"/>
    </row>
    <row r="54" spans="2:11" x14ac:dyDescent="0.15">
      <c r="B54" s="106"/>
      <c r="C54" s="106" t="s">
        <v>63</v>
      </c>
      <c r="D54" s="107" t="e">
        <f t="shared" si="9"/>
        <v>#REF!</v>
      </c>
      <c r="E54" s="146" t="e">
        <f>E24</f>
        <v>#REF!</v>
      </c>
      <c r="F54" s="146"/>
      <c r="G54" s="140" t="s">
        <v>14</v>
      </c>
      <c r="H54" s="140" t="e">
        <f>H24</f>
        <v>#REF!</v>
      </c>
      <c r="I54" s="110" t="s">
        <v>39</v>
      </c>
      <c r="J54" s="140" t="e">
        <f>J24</f>
        <v>#REF!</v>
      </c>
      <c r="K54" s="108"/>
    </row>
    <row r="55" spans="2:11" x14ac:dyDescent="0.15">
      <c r="B55" s="106"/>
      <c r="C55" s="106" t="s">
        <v>40</v>
      </c>
      <c r="D55" s="107" t="e">
        <f t="shared" si="9"/>
        <v>#REF!</v>
      </c>
      <c r="E55" s="146" t="e">
        <f>E25</f>
        <v>#REF!</v>
      </c>
      <c r="F55" s="146"/>
      <c r="G55" s="111" t="s">
        <v>10</v>
      </c>
      <c r="H55" s="111" t="e">
        <f>H25</f>
        <v>#REF!</v>
      </c>
      <c r="I55" s="26" t="s">
        <v>39</v>
      </c>
      <c r="J55" s="111" t="e">
        <f>J25</f>
        <v>#REF!</v>
      </c>
      <c r="K55" s="108"/>
    </row>
    <row r="56" spans="2:11" x14ac:dyDescent="0.15">
      <c r="B56" s="106"/>
      <c r="C56" s="106" t="s">
        <v>64</v>
      </c>
      <c r="D56" s="107" t="e">
        <f t="shared" si="9"/>
        <v>#REF!</v>
      </c>
      <c r="E56" s="107"/>
      <c r="F56" s="107"/>
      <c r="G56" s="141" t="s">
        <v>11</v>
      </c>
      <c r="H56" s="112" t="e">
        <f>H26</f>
        <v>#REF!</v>
      </c>
      <c r="I56" s="2" t="s">
        <v>39</v>
      </c>
      <c r="J56" s="112" t="e">
        <f>J26</f>
        <v>#REF!</v>
      </c>
      <c r="K56" s="108"/>
    </row>
    <row r="57" spans="2:11" x14ac:dyDescent="0.15">
      <c r="B57" s="106"/>
      <c r="C57" s="106" t="s">
        <v>65</v>
      </c>
      <c r="D57" s="107" t="e">
        <f t="shared" si="9"/>
        <v>#REF!</v>
      </c>
      <c r="E57" s="107"/>
      <c r="F57" s="107"/>
      <c r="G57" s="141" t="s">
        <v>43</v>
      </c>
      <c r="H57" s="112" t="e">
        <f>H27</f>
        <v>#REF!</v>
      </c>
      <c r="I57" s="2" t="s">
        <v>44</v>
      </c>
      <c r="J57" s="112" t="e">
        <f>J27</f>
        <v>#REF!</v>
      </c>
      <c r="K57" s="108"/>
    </row>
    <row r="58" spans="2:11" x14ac:dyDescent="0.15">
      <c r="B58" s="106"/>
      <c r="C58" s="106"/>
      <c r="D58" s="107"/>
      <c r="E58" s="107"/>
      <c r="F58" s="107"/>
      <c r="G58" s="107"/>
      <c r="H58" s="108"/>
      <c r="I58" s="108"/>
      <c r="J58" s="108"/>
      <c r="K58" s="108"/>
    </row>
  </sheetData>
  <mergeCells count="30">
    <mergeCell ref="E55:F55"/>
    <mergeCell ref="H33:K33"/>
    <mergeCell ref="B35:C35"/>
    <mergeCell ref="B36:C36"/>
    <mergeCell ref="B37:B41"/>
    <mergeCell ref="B42:B44"/>
    <mergeCell ref="B45:C45"/>
    <mergeCell ref="G33:G34"/>
    <mergeCell ref="B46:C46"/>
    <mergeCell ref="B47:C47"/>
    <mergeCell ref="B48:C48"/>
    <mergeCell ref="B49:C49"/>
    <mergeCell ref="E54:F54"/>
    <mergeCell ref="B19:C19"/>
    <mergeCell ref="E24:F24"/>
    <mergeCell ref="E25:F25"/>
    <mergeCell ref="B33:C34"/>
    <mergeCell ref="D33:F33"/>
    <mergeCell ref="B18:C18"/>
    <mergeCell ref="B3:C4"/>
    <mergeCell ref="D3:F3"/>
    <mergeCell ref="G3:G4"/>
    <mergeCell ref="H3:K3"/>
    <mergeCell ref="B5:C5"/>
    <mergeCell ref="B6:C6"/>
    <mergeCell ref="B7:B11"/>
    <mergeCell ref="B12:B14"/>
    <mergeCell ref="B15:C15"/>
    <mergeCell ref="B16:C16"/>
    <mergeCell ref="B17:C17"/>
  </mergeCells>
  <phoneticPr fontId="2"/>
  <dataValidations disablePrompts="1" count="1">
    <dataValidation type="list" allowBlank="1" showInputMessage="1" showErrorMessage="1" sqref="N19">
      <formula1>"ON,OFF"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tabSelected="1" view="pageBreakPreview" zoomScale="70" zoomScaleNormal="100" zoomScaleSheetLayoutView="70" workbookViewId="0">
      <selection activeCell="K45" sqref="K45"/>
    </sheetView>
  </sheetViews>
  <sheetFormatPr defaultRowHeight="13.5" x14ac:dyDescent="0.15"/>
  <cols>
    <col min="1" max="1" width="1.625" style="82" customWidth="1"/>
    <col min="2" max="2" width="4.25" style="82" customWidth="1"/>
    <col min="3" max="3" width="11.625" style="82" customWidth="1"/>
    <col min="4" max="4" width="9" style="82" customWidth="1"/>
    <col min="5" max="6" width="9" style="82"/>
    <col min="7" max="7" width="7.5" style="82" customWidth="1"/>
    <col min="8" max="8" width="8.375" style="82" customWidth="1"/>
    <col min="9" max="9" width="9" style="82" customWidth="1"/>
    <col min="10" max="10" width="8.125" style="82" customWidth="1"/>
    <col min="11" max="11" width="5.125" style="82" customWidth="1"/>
    <col min="12" max="12" width="1.5" style="82" customWidth="1"/>
    <col min="13" max="16384" width="9" style="82"/>
  </cols>
  <sheetData>
    <row r="1" spans="2:11" ht="18" customHeight="1" thickBot="1" x14ac:dyDescent="0.2">
      <c r="C1" s="82" t="s">
        <v>148</v>
      </c>
      <c r="H1" s="82" t="s">
        <v>110</v>
      </c>
      <c r="I1" s="82" t="s">
        <v>123</v>
      </c>
      <c r="J1" s="82" t="s">
        <v>112</v>
      </c>
    </row>
    <row r="2" spans="2:11" ht="15" customHeight="1" thickTop="1" thickBot="1" x14ac:dyDescent="0.2">
      <c r="B2" s="150" t="s">
        <v>70</v>
      </c>
      <c r="C2" s="151"/>
      <c r="D2" s="154" t="s">
        <v>99</v>
      </c>
      <c r="E2" s="155"/>
      <c r="F2" s="156"/>
      <c r="G2" s="157" t="s">
        <v>98</v>
      </c>
      <c r="H2" s="154" t="s">
        <v>96</v>
      </c>
      <c r="I2" s="155"/>
      <c r="J2" s="155"/>
      <c r="K2" s="159"/>
    </row>
    <row r="3" spans="2:11" ht="14.25" customHeight="1" thickBot="1" x14ac:dyDescent="0.2">
      <c r="B3" s="152"/>
      <c r="C3" s="153"/>
      <c r="D3" s="83" t="s">
        <v>97</v>
      </c>
      <c r="E3" s="83" t="s">
        <v>71</v>
      </c>
      <c r="F3" s="83" t="s">
        <v>72</v>
      </c>
      <c r="G3" s="158"/>
      <c r="H3" s="83" t="s">
        <v>105</v>
      </c>
      <c r="I3" s="83" t="s">
        <v>106</v>
      </c>
      <c r="J3" s="83" t="s">
        <v>107</v>
      </c>
      <c r="K3" s="84" t="s">
        <v>44</v>
      </c>
    </row>
    <row r="4" spans="2:11" ht="14.25" customHeight="1" thickBot="1" x14ac:dyDescent="0.2">
      <c r="B4" s="142" t="s">
        <v>73</v>
      </c>
      <c r="C4" s="143"/>
      <c r="D4" s="103">
        <v>5877</v>
      </c>
      <c r="E4" s="103">
        <v>6059</v>
      </c>
      <c r="F4" s="103">
        <v>11936</v>
      </c>
      <c r="G4" s="103">
        <v>4773</v>
      </c>
      <c r="H4" s="104" t="s">
        <v>120</v>
      </c>
      <c r="I4" s="104" t="s">
        <v>264</v>
      </c>
      <c r="J4" s="104" t="s">
        <v>298</v>
      </c>
      <c r="K4" s="104" t="s">
        <v>118</v>
      </c>
    </row>
    <row r="5" spans="2:11" ht="14.25" thickBot="1" x14ac:dyDescent="0.2">
      <c r="B5" s="142" t="s">
        <v>74</v>
      </c>
      <c r="C5" s="143"/>
      <c r="D5" s="103">
        <v>2013</v>
      </c>
      <c r="E5" s="103">
        <v>2200</v>
      </c>
      <c r="F5" s="103">
        <v>4213</v>
      </c>
      <c r="G5" s="103">
        <v>1793</v>
      </c>
      <c r="H5" s="104">
        <v>2</v>
      </c>
      <c r="I5" s="104" t="s">
        <v>117</v>
      </c>
      <c r="J5" s="104" t="s">
        <v>116</v>
      </c>
      <c r="K5" s="104">
        <v>3</v>
      </c>
    </row>
    <row r="6" spans="2:11" ht="14.25" thickBot="1" x14ac:dyDescent="0.2">
      <c r="B6" s="147" t="s">
        <v>94</v>
      </c>
      <c r="C6" s="139" t="s">
        <v>75</v>
      </c>
      <c r="D6" s="103">
        <v>1062</v>
      </c>
      <c r="E6" s="103">
        <v>1149</v>
      </c>
      <c r="F6" s="103">
        <v>2211</v>
      </c>
      <c r="G6" s="103">
        <v>870</v>
      </c>
      <c r="H6" s="104" t="s">
        <v>117</v>
      </c>
      <c r="I6" s="104" t="s">
        <v>116</v>
      </c>
      <c r="J6" s="104" t="s">
        <v>120</v>
      </c>
      <c r="K6" s="104" t="s">
        <v>116</v>
      </c>
    </row>
    <row r="7" spans="2:11" ht="14.25" thickBot="1" x14ac:dyDescent="0.2">
      <c r="B7" s="148"/>
      <c r="C7" s="139" t="s">
        <v>76</v>
      </c>
      <c r="D7" s="103">
        <v>294</v>
      </c>
      <c r="E7" s="103">
        <v>307</v>
      </c>
      <c r="F7" s="103">
        <v>601</v>
      </c>
      <c r="G7" s="103">
        <v>220</v>
      </c>
      <c r="H7" s="104">
        <v>3</v>
      </c>
      <c r="I7" s="104" t="s">
        <v>119</v>
      </c>
      <c r="J7" s="104">
        <v>2</v>
      </c>
      <c r="K7" s="104">
        <v>1</v>
      </c>
    </row>
    <row r="8" spans="2:11" ht="14.25" thickBot="1" x14ac:dyDescent="0.2">
      <c r="B8" s="148"/>
      <c r="C8" s="139" t="s">
        <v>77</v>
      </c>
      <c r="D8" s="103">
        <v>259</v>
      </c>
      <c r="E8" s="103">
        <v>261</v>
      </c>
      <c r="F8" s="103">
        <v>520</v>
      </c>
      <c r="G8" s="103">
        <v>196</v>
      </c>
      <c r="H8" s="104" t="s">
        <v>119</v>
      </c>
      <c r="I8" s="104" t="s">
        <v>116</v>
      </c>
      <c r="J8" s="104" t="s">
        <v>118</v>
      </c>
      <c r="K8" s="104">
        <v>0</v>
      </c>
    </row>
    <row r="9" spans="2:11" ht="14.25" thickBot="1" x14ac:dyDescent="0.2">
      <c r="B9" s="148"/>
      <c r="C9" s="139" t="s">
        <v>78</v>
      </c>
      <c r="D9" s="103">
        <v>140</v>
      </c>
      <c r="E9" s="103">
        <v>140</v>
      </c>
      <c r="F9" s="103">
        <v>280</v>
      </c>
      <c r="G9" s="103">
        <v>101</v>
      </c>
      <c r="H9" s="104">
        <v>0</v>
      </c>
      <c r="I9" s="104" t="s">
        <v>116</v>
      </c>
      <c r="J9" s="104" t="s">
        <v>116</v>
      </c>
      <c r="K9" s="104">
        <v>0</v>
      </c>
    </row>
    <row r="10" spans="2:11" ht="14.25" thickBot="1" x14ac:dyDescent="0.2">
      <c r="B10" s="149"/>
      <c r="C10" s="98" t="s">
        <v>72</v>
      </c>
      <c r="D10" s="103">
        <v>1755</v>
      </c>
      <c r="E10" s="103">
        <v>1857</v>
      </c>
      <c r="F10" s="103">
        <v>3612</v>
      </c>
      <c r="G10" s="103">
        <v>1387</v>
      </c>
      <c r="H10" s="104" t="s">
        <v>116</v>
      </c>
      <c r="I10" s="104" t="s">
        <v>114</v>
      </c>
      <c r="J10" s="104" t="s">
        <v>121</v>
      </c>
      <c r="K10" s="104" t="s">
        <v>119</v>
      </c>
    </row>
    <row r="11" spans="2:11" ht="14.25" thickBot="1" x14ac:dyDescent="0.2">
      <c r="B11" s="147" t="s">
        <v>95</v>
      </c>
      <c r="C11" s="139" t="s">
        <v>79</v>
      </c>
      <c r="D11" s="103">
        <v>372</v>
      </c>
      <c r="E11" s="103">
        <v>359</v>
      </c>
      <c r="F11" s="103">
        <v>731</v>
      </c>
      <c r="G11" s="103">
        <v>249</v>
      </c>
      <c r="H11" s="104" t="s">
        <v>119</v>
      </c>
      <c r="I11" s="104" t="s">
        <v>117</v>
      </c>
      <c r="J11" s="104" t="s">
        <v>122</v>
      </c>
      <c r="K11" s="104" t="s">
        <v>118</v>
      </c>
    </row>
    <row r="12" spans="2:11" ht="14.25" thickBot="1" x14ac:dyDescent="0.2">
      <c r="B12" s="148"/>
      <c r="C12" s="139" t="s">
        <v>80</v>
      </c>
      <c r="D12" s="103">
        <v>278</v>
      </c>
      <c r="E12" s="103">
        <v>250</v>
      </c>
      <c r="F12" s="103">
        <v>528</v>
      </c>
      <c r="G12" s="103">
        <v>187</v>
      </c>
      <c r="H12" s="104" t="s">
        <v>119</v>
      </c>
      <c r="I12" s="104">
        <v>0</v>
      </c>
      <c r="J12" s="104" t="s">
        <v>119</v>
      </c>
      <c r="K12" s="104">
        <v>0</v>
      </c>
    </row>
    <row r="13" spans="2:11" ht="14.25" thickBot="1" x14ac:dyDescent="0.2">
      <c r="B13" s="149"/>
      <c r="C13" s="98" t="s">
        <v>72</v>
      </c>
      <c r="D13" s="103">
        <v>650</v>
      </c>
      <c r="E13" s="103">
        <v>609</v>
      </c>
      <c r="F13" s="103">
        <v>1259</v>
      </c>
      <c r="G13" s="103">
        <v>436</v>
      </c>
      <c r="H13" s="104" t="s">
        <v>116</v>
      </c>
      <c r="I13" s="104" t="s">
        <v>117</v>
      </c>
      <c r="J13" s="104" t="s">
        <v>120</v>
      </c>
      <c r="K13" s="104" t="s">
        <v>118</v>
      </c>
    </row>
    <row r="14" spans="2:11" ht="14.25" thickBot="1" x14ac:dyDescent="0.2">
      <c r="B14" s="142" t="s">
        <v>81</v>
      </c>
      <c r="C14" s="143"/>
      <c r="D14" s="103">
        <v>272</v>
      </c>
      <c r="E14" s="103">
        <v>280</v>
      </c>
      <c r="F14" s="103">
        <v>552</v>
      </c>
      <c r="G14" s="103">
        <v>203</v>
      </c>
      <c r="H14" s="104">
        <v>0</v>
      </c>
      <c r="I14" s="104" t="s">
        <v>119</v>
      </c>
      <c r="J14" s="104" t="s">
        <v>119</v>
      </c>
      <c r="K14" s="104" t="s">
        <v>119</v>
      </c>
    </row>
    <row r="15" spans="2:11" ht="14.25" thickBot="1" x14ac:dyDescent="0.2">
      <c r="B15" s="142" t="s">
        <v>82</v>
      </c>
      <c r="C15" s="143"/>
      <c r="D15" s="103">
        <v>658</v>
      </c>
      <c r="E15" s="103">
        <v>594</v>
      </c>
      <c r="F15" s="103">
        <v>1252</v>
      </c>
      <c r="G15" s="103">
        <v>513</v>
      </c>
      <c r="H15" s="104" t="s">
        <v>117</v>
      </c>
      <c r="I15" s="104" t="s">
        <v>119</v>
      </c>
      <c r="J15" s="104" t="s">
        <v>122</v>
      </c>
      <c r="K15" s="104" t="s">
        <v>116</v>
      </c>
    </row>
    <row r="16" spans="2:11" ht="14.25" thickBot="1" x14ac:dyDescent="0.2">
      <c r="B16" s="142" t="s">
        <v>83</v>
      </c>
      <c r="C16" s="143"/>
      <c r="D16" s="103">
        <v>134</v>
      </c>
      <c r="E16" s="103">
        <v>118</v>
      </c>
      <c r="F16" s="103">
        <v>252</v>
      </c>
      <c r="G16" s="103">
        <v>89</v>
      </c>
      <c r="H16" s="104">
        <v>0</v>
      </c>
      <c r="I16" s="104" t="s">
        <v>119</v>
      </c>
      <c r="J16" s="104" t="s">
        <v>119</v>
      </c>
      <c r="K16" s="104">
        <v>0</v>
      </c>
    </row>
    <row r="17" spans="2:11" ht="14.25" thickBot="1" x14ac:dyDescent="0.2">
      <c r="B17" s="142" t="s">
        <v>84</v>
      </c>
      <c r="C17" s="143"/>
      <c r="D17" s="103">
        <v>244</v>
      </c>
      <c r="E17" s="103">
        <v>254</v>
      </c>
      <c r="F17" s="103">
        <v>498</v>
      </c>
      <c r="G17" s="103">
        <v>204</v>
      </c>
      <c r="H17" s="104" t="s">
        <v>119</v>
      </c>
      <c r="I17" s="104">
        <v>0</v>
      </c>
      <c r="J17" s="104" t="s">
        <v>119</v>
      </c>
      <c r="K17" s="104">
        <v>0</v>
      </c>
    </row>
    <row r="18" spans="2:11" ht="14.25" thickBot="1" x14ac:dyDescent="0.2">
      <c r="B18" s="144" t="s">
        <v>85</v>
      </c>
      <c r="C18" s="145"/>
      <c r="D18" s="103">
        <v>151</v>
      </c>
      <c r="E18" s="103">
        <v>147</v>
      </c>
      <c r="F18" s="103">
        <v>298</v>
      </c>
      <c r="G18" s="103">
        <v>148</v>
      </c>
      <c r="H18" s="104">
        <v>1</v>
      </c>
      <c r="I18" s="104" t="s">
        <v>118</v>
      </c>
      <c r="J18" s="104" t="s">
        <v>116</v>
      </c>
      <c r="K18" s="104">
        <v>1</v>
      </c>
    </row>
    <row r="19" spans="2:11" ht="14.25" thickTop="1" x14ac:dyDescent="0.15">
      <c r="B19" s="106"/>
      <c r="C19" s="106"/>
      <c r="D19" s="107"/>
      <c r="E19" s="107"/>
      <c r="F19" s="107"/>
      <c r="G19" s="107"/>
      <c r="H19" s="108"/>
      <c r="I19" s="108"/>
      <c r="J19" s="108"/>
      <c r="K19" s="135" t="s">
        <v>140</v>
      </c>
    </row>
    <row r="20" spans="2:11" x14ac:dyDescent="0.15">
      <c r="B20" s="106"/>
      <c r="C20" s="2" t="s">
        <v>144</v>
      </c>
      <c r="D20" s="107"/>
      <c r="E20" s="107"/>
      <c r="F20" s="107"/>
      <c r="G20" s="107"/>
      <c r="H20" s="108"/>
      <c r="I20" s="108"/>
      <c r="J20" s="108"/>
      <c r="K20" s="108"/>
    </row>
    <row r="21" spans="2:11" x14ac:dyDescent="0.15">
      <c r="B21" s="106"/>
      <c r="C21" s="106" t="s">
        <v>145</v>
      </c>
      <c r="D21" s="107" t="s">
        <v>299</v>
      </c>
      <c r="E21" s="107"/>
      <c r="F21" s="107"/>
      <c r="G21" s="113" t="s">
        <v>300</v>
      </c>
      <c r="H21" s="114"/>
      <c r="I21" s="114"/>
      <c r="J21" s="114"/>
      <c r="K21" s="114"/>
    </row>
    <row r="22" spans="2:11" x14ac:dyDescent="0.15">
      <c r="B22" s="106"/>
      <c r="C22" s="106" t="s">
        <v>101</v>
      </c>
      <c r="D22" s="107" t="s">
        <v>301</v>
      </c>
      <c r="E22" s="107"/>
      <c r="F22" s="107"/>
      <c r="G22" s="107"/>
      <c r="H22" s="108"/>
      <c r="I22" s="108"/>
      <c r="J22" s="108" t="s">
        <v>102</v>
      </c>
      <c r="K22" s="108"/>
    </row>
    <row r="23" spans="2:11" x14ac:dyDescent="0.15">
      <c r="B23" s="106"/>
      <c r="C23" s="106" t="s">
        <v>63</v>
      </c>
      <c r="D23" s="107" t="s">
        <v>302</v>
      </c>
      <c r="E23" s="146" t="s">
        <v>303</v>
      </c>
      <c r="F23" s="146"/>
      <c r="G23" s="140" t="s">
        <v>14</v>
      </c>
      <c r="H23" s="140" t="s">
        <v>304</v>
      </c>
      <c r="I23" s="110" t="s">
        <v>39</v>
      </c>
      <c r="J23" s="140" t="s">
        <v>305</v>
      </c>
      <c r="K23" s="108"/>
    </row>
    <row r="24" spans="2:11" x14ac:dyDescent="0.15">
      <c r="B24" s="106"/>
      <c r="C24" s="106" t="s">
        <v>40</v>
      </c>
      <c r="D24" s="107" t="s">
        <v>306</v>
      </c>
      <c r="E24" s="146" t="s">
        <v>307</v>
      </c>
      <c r="F24" s="146"/>
      <c r="G24" s="111" t="s">
        <v>10</v>
      </c>
      <c r="H24" s="111" t="s">
        <v>308</v>
      </c>
      <c r="I24" s="26" t="s">
        <v>39</v>
      </c>
      <c r="J24" s="111" t="s">
        <v>309</v>
      </c>
      <c r="K24" s="108"/>
    </row>
    <row r="25" spans="2:11" x14ac:dyDescent="0.15">
      <c r="B25" s="106"/>
      <c r="C25" s="106" t="s">
        <v>64</v>
      </c>
      <c r="D25" s="107" t="s">
        <v>310</v>
      </c>
      <c r="E25" s="107"/>
      <c r="F25" s="107"/>
      <c r="G25" s="141" t="s">
        <v>11</v>
      </c>
      <c r="H25" s="112" t="s">
        <v>311</v>
      </c>
      <c r="I25" s="2" t="s">
        <v>39</v>
      </c>
      <c r="J25" s="112" t="s">
        <v>312</v>
      </c>
      <c r="K25" s="108"/>
    </row>
    <row r="26" spans="2:11" x14ac:dyDescent="0.15">
      <c r="B26" s="106"/>
      <c r="C26" s="106" t="s">
        <v>65</v>
      </c>
      <c r="D26" s="107" t="s">
        <v>313</v>
      </c>
      <c r="E26" s="107"/>
      <c r="F26" s="107"/>
      <c r="G26" s="141" t="s">
        <v>43</v>
      </c>
      <c r="H26" s="112" t="s">
        <v>314</v>
      </c>
      <c r="I26" s="2" t="s">
        <v>44</v>
      </c>
      <c r="J26" s="112" t="s">
        <v>315</v>
      </c>
      <c r="K26" s="108"/>
    </row>
    <row r="27" spans="2:11" x14ac:dyDescent="0.15">
      <c r="B27" s="106"/>
      <c r="C27" s="106"/>
      <c r="D27" s="107"/>
      <c r="E27" s="107"/>
      <c r="F27" s="107"/>
      <c r="G27" s="141"/>
      <c r="H27" s="112"/>
      <c r="I27" s="2"/>
      <c r="J27" s="112"/>
      <c r="K27" s="108"/>
    </row>
    <row r="28" spans="2:11" x14ac:dyDescent="0.15">
      <c r="B28" s="106"/>
      <c r="C28" s="106"/>
      <c r="D28" s="107"/>
      <c r="E28" s="107"/>
      <c r="F28" s="107"/>
      <c r="G28" s="141"/>
      <c r="H28" s="112"/>
      <c r="I28" s="2"/>
      <c r="J28" s="112"/>
      <c r="K28" s="108"/>
    </row>
  </sheetData>
  <mergeCells count="15">
    <mergeCell ref="B18:C18"/>
    <mergeCell ref="E23:F23"/>
    <mergeCell ref="E24:F24"/>
    <mergeCell ref="B17:C17"/>
    <mergeCell ref="B2:C3"/>
    <mergeCell ref="D2:F2"/>
    <mergeCell ref="G2:G3"/>
    <mergeCell ref="H2:K2"/>
    <mergeCell ref="B4:C4"/>
    <mergeCell ref="B5:C5"/>
    <mergeCell ref="B6:B10"/>
    <mergeCell ref="B11:B13"/>
    <mergeCell ref="B14:C14"/>
    <mergeCell ref="B15:C15"/>
    <mergeCell ref="B16:C16"/>
  </mergeCells>
  <phoneticPr fontId="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tabSelected="1" view="pageBreakPreview" zoomScale="70" zoomScaleNormal="100" zoomScaleSheetLayoutView="70" workbookViewId="0">
      <selection activeCell="K45" sqref="K45"/>
    </sheetView>
  </sheetViews>
  <sheetFormatPr defaultRowHeight="13.5" x14ac:dyDescent="0.15"/>
  <cols>
    <col min="1" max="1" width="1.625" style="82" customWidth="1"/>
    <col min="2" max="2" width="4.25" style="82" customWidth="1"/>
    <col min="3" max="3" width="11.625" style="82" customWidth="1"/>
    <col min="4" max="4" width="9" style="82" customWidth="1"/>
    <col min="5" max="6" width="9" style="82"/>
    <col min="7" max="7" width="7.5" style="82" customWidth="1"/>
    <col min="8" max="8" width="8.375" style="82" customWidth="1"/>
    <col min="9" max="9" width="9" style="82" customWidth="1"/>
    <col min="10" max="10" width="8.125" style="82" customWidth="1"/>
    <col min="11" max="11" width="5.125" style="82" customWidth="1"/>
    <col min="12" max="12" width="1.5" style="82" customWidth="1"/>
    <col min="13" max="16384" width="9" style="82"/>
  </cols>
  <sheetData>
    <row r="1" spans="2:11" ht="18" customHeight="1" thickBot="1" x14ac:dyDescent="0.2">
      <c r="C1" s="82" t="s">
        <v>148</v>
      </c>
      <c r="H1" s="82" t="s">
        <v>110</v>
      </c>
      <c r="I1" s="82" t="s">
        <v>111</v>
      </c>
      <c r="J1" s="82" t="s">
        <v>112</v>
      </c>
    </row>
    <row r="2" spans="2:11" ht="15" customHeight="1" thickTop="1" thickBot="1" x14ac:dyDescent="0.2">
      <c r="B2" s="150" t="s">
        <v>70</v>
      </c>
      <c r="C2" s="151"/>
      <c r="D2" s="154" t="s">
        <v>99</v>
      </c>
      <c r="E2" s="155"/>
      <c r="F2" s="156"/>
      <c r="G2" s="157" t="s">
        <v>98</v>
      </c>
      <c r="H2" s="154" t="s">
        <v>96</v>
      </c>
      <c r="I2" s="155"/>
      <c r="J2" s="155"/>
      <c r="K2" s="159"/>
    </row>
    <row r="3" spans="2:11" ht="14.25" customHeight="1" thickBot="1" x14ac:dyDescent="0.2">
      <c r="B3" s="152"/>
      <c r="C3" s="153"/>
      <c r="D3" s="83" t="s">
        <v>97</v>
      </c>
      <c r="E3" s="83" t="s">
        <v>71</v>
      </c>
      <c r="F3" s="83" t="s">
        <v>72</v>
      </c>
      <c r="G3" s="158"/>
      <c r="H3" s="83" t="s">
        <v>105</v>
      </c>
      <c r="I3" s="83" t="s">
        <v>106</v>
      </c>
      <c r="J3" s="83" t="s">
        <v>107</v>
      </c>
      <c r="K3" s="84" t="s">
        <v>44</v>
      </c>
    </row>
    <row r="4" spans="2:11" ht="14.25" customHeight="1" thickBot="1" x14ac:dyDescent="0.2">
      <c r="B4" s="142" t="s">
        <v>73</v>
      </c>
      <c r="C4" s="143"/>
      <c r="D4" s="103">
        <v>5859</v>
      </c>
      <c r="E4" s="103">
        <v>6052</v>
      </c>
      <c r="F4" s="103">
        <v>11911</v>
      </c>
      <c r="G4" s="103">
        <v>4775</v>
      </c>
      <c r="H4" s="104" t="s">
        <v>113</v>
      </c>
      <c r="I4" s="104" t="s">
        <v>114</v>
      </c>
      <c r="J4" s="104" t="s">
        <v>115</v>
      </c>
      <c r="K4" s="104">
        <v>2</v>
      </c>
    </row>
    <row r="5" spans="2:11" ht="14.25" thickBot="1" x14ac:dyDescent="0.2">
      <c r="B5" s="142" t="s">
        <v>74</v>
      </c>
      <c r="C5" s="143"/>
      <c r="D5" s="103">
        <v>2011</v>
      </c>
      <c r="E5" s="103">
        <v>2204</v>
      </c>
      <c r="F5" s="103">
        <v>4215</v>
      </c>
      <c r="G5" s="103">
        <v>1795</v>
      </c>
      <c r="H5" s="104" t="s">
        <v>116</v>
      </c>
      <c r="I5" s="104">
        <v>4</v>
      </c>
      <c r="J5" s="104">
        <v>2</v>
      </c>
      <c r="K5" s="104">
        <v>2</v>
      </c>
    </row>
    <row r="6" spans="2:11" ht="14.25" thickBot="1" x14ac:dyDescent="0.2">
      <c r="B6" s="147" t="s">
        <v>94</v>
      </c>
      <c r="C6" s="139" t="s">
        <v>75</v>
      </c>
      <c r="D6" s="103">
        <v>1064</v>
      </c>
      <c r="E6" s="103">
        <v>1151</v>
      </c>
      <c r="F6" s="103">
        <v>2215</v>
      </c>
      <c r="G6" s="103">
        <v>877</v>
      </c>
      <c r="H6" s="104">
        <v>2</v>
      </c>
      <c r="I6" s="104">
        <v>2</v>
      </c>
      <c r="J6" s="104">
        <v>4</v>
      </c>
      <c r="K6" s="104">
        <v>7</v>
      </c>
    </row>
    <row r="7" spans="2:11" ht="14.25" thickBot="1" x14ac:dyDescent="0.2">
      <c r="B7" s="148"/>
      <c r="C7" s="139" t="s">
        <v>76</v>
      </c>
      <c r="D7" s="103">
        <v>290</v>
      </c>
      <c r="E7" s="103">
        <v>304</v>
      </c>
      <c r="F7" s="103">
        <v>594</v>
      </c>
      <c r="G7" s="103">
        <v>219</v>
      </c>
      <c r="H7" s="104" t="s">
        <v>117</v>
      </c>
      <c r="I7" s="104" t="s">
        <v>118</v>
      </c>
      <c r="J7" s="104" t="s">
        <v>114</v>
      </c>
      <c r="K7" s="104" t="s">
        <v>119</v>
      </c>
    </row>
    <row r="8" spans="2:11" ht="14.25" thickBot="1" x14ac:dyDescent="0.2">
      <c r="B8" s="148"/>
      <c r="C8" s="139" t="s">
        <v>77</v>
      </c>
      <c r="D8" s="103">
        <v>256</v>
      </c>
      <c r="E8" s="103">
        <v>258</v>
      </c>
      <c r="F8" s="103">
        <v>514</v>
      </c>
      <c r="G8" s="103">
        <v>194</v>
      </c>
      <c r="H8" s="104" t="s">
        <v>118</v>
      </c>
      <c r="I8" s="104" t="s">
        <v>118</v>
      </c>
      <c r="J8" s="104" t="s">
        <v>120</v>
      </c>
      <c r="K8" s="104" t="s">
        <v>116</v>
      </c>
    </row>
    <row r="9" spans="2:11" ht="14.25" thickBot="1" x14ac:dyDescent="0.2">
      <c r="B9" s="148"/>
      <c r="C9" s="139" t="s">
        <v>78</v>
      </c>
      <c r="D9" s="103">
        <v>139</v>
      </c>
      <c r="E9" s="103">
        <v>141</v>
      </c>
      <c r="F9" s="103">
        <v>280</v>
      </c>
      <c r="G9" s="103">
        <v>101</v>
      </c>
      <c r="H9" s="104" t="s">
        <v>119</v>
      </c>
      <c r="I9" s="104">
        <v>1</v>
      </c>
      <c r="J9" s="104">
        <v>0</v>
      </c>
      <c r="K9" s="104">
        <v>0</v>
      </c>
    </row>
    <row r="10" spans="2:11" ht="14.25" thickBot="1" x14ac:dyDescent="0.2">
      <c r="B10" s="149"/>
      <c r="C10" s="98" t="s">
        <v>72</v>
      </c>
      <c r="D10" s="103">
        <v>1749</v>
      </c>
      <c r="E10" s="103">
        <v>1854</v>
      </c>
      <c r="F10" s="103">
        <v>3603</v>
      </c>
      <c r="G10" s="103">
        <v>1391</v>
      </c>
      <c r="H10" s="104" t="s">
        <v>120</v>
      </c>
      <c r="I10" s="104" t="s">
        <v>118</v>
      </c>
      <c r="J10" s="104" t="s">
        <v>121</v>
      </c>
      <c r="K10" s="104">
        <v>4</v>
      </c>
    </row>
    <row r="11" spans="2:11" ht="14.25" thickBot="1" x14ac:dyDescent="0.2">
      <c r="B11" s="147" t="s">
        <v>95</v>
      </c>
      <c r="C11" s="139" t="s">
        <v>79</v>
      </c>
      <c r="D11" s="103">
        <v>372</v>
      </c>
      <c r="E11" s="103">
        <v>357</v>
      </c>
      <c r="F11" s="103">
        <v>729</v>
      </c>
      <c r="G11" s="103">
        <v>249</v>
      </c>
      <c r="H11" s="104">
        <v>0</v>
      </c>
      <c r="I11" s="104" t="s">
        <v>116</v>
      </c>
      <c r="J11" s="104" t="s">
        <v>116</v>
      </c>
      <c r="K11" s="104">
        <v>0</v>
      </c>
    </row>
    <row r="12" spans="2:11" ht="14.25" thickBot="1" x14ac:dyDescent="0.2">
      <c r="B12" s="148"/>
      <c r="C12" s="139" t="s">
        <v>80</v>
      </c>
      <c r="D12" s="103">
        <v>275</v>
      </c>
      <c r="E12" s="103">
        <v>251</v>
      </c>
      <c r="F12" s="103">
        <v>526</v>
      </c>
      <c r="G12" s="103">
        <v>186</v>
      </c>
      <c r="H12" s="104" t="s">
        <v>118</v>
      </c>
      <c r="I12" s="104">
        <v>1</v>
      </c>
      <c r="J12" s="104" t="s">
        <v>116</v>
      </c>
      <c r="K12" s="104" t="s">
        <v>119</v>
      </c>
    </row>
    <row r="13" spans="2:11" ht="14.25" thickBot="1" x14ac:dyDescent="0.2">
      <c r="B13" s="149"/>
      <c r="C13" s="98" t="s">
        <v>72</v>
      </c>
      <c r="D13" s="103">
        <v>647</v>
      </c>
      <c r="E13" s="103">
        <v>608</v>
      </c>
      <c r="F13" s="103">
        <v>1255</v>
      </c>
      <c r="G13" s="103">
        <v>435</v>
      </c>
      <c r="H13" s="104" t="s">
        <v>118</v>
      </c>
      <c r="I13" s="104" t="s">
        <v>119</v>
      </c>
      <c r="J13" s="104" t="s">
        <v>117</v>
      </c>
      <c r="K13" s="104" t="s">
        <v>119</v>
      </c>
    </row>
    <row r="14" spans="2:11" ht="14.25" thickBot="1" x14ac:dyDescent="0.2">
      <c r="B14" s="142" t="s">
        <v>81</v>
      </c>
      <c r="C14" s="143"/>
      <c r="D14" s="103">
        <v>269</v>
      </c>
      <c r="E14" s="103">
        <v>278</v>
      </c>
      <c r="F14" s="103">
        <v>547</v>
      </c>
      <c r="G14" s="103">
        <v>202</v>
      </c>
      <c r="H14" s="104" t="s">
        <v>118</v>
      </c>
      <c r="I14" s="104" t="s">
        <v>116</v>
      </c>
      <c r="J14" s="104" t="s">
        <v>122</v>
      </c>
      <c r="K14" s="104" t="s">
        <v>119</v>
      </c>
    </row>
    <row r="15" spans="2:11" ht="14.25" thickBot="1" x14ac:dyDescent="0.2">
      <c r="B15" s="142" t="s">
        <v>82</v>
      </c>
      <c r="C15" s="143"/>
      <c r="D15" s="103">
        <v>657</v>
      </c>
      <c r="E15" s="103">
        <v>592</v>
      </c>
      <c r="F15" s="103">
        <v>1249</v>
      </c>
      <c r="G15" s="103">
        <v>512</v>
      </c>
      <c r="H15" s="104" t="s">
        <v>119</v>
      </c>
      <c r="I15" s="104" t="s">
        <v>116</v>
      </c>
      <c r="J15" s="104" t="s">
        <v>118</v>
      </c>
      <c r="K15" s="104" t="s">
        <v>119</v>
      </c>
    </row>
    <row r="16" spans="2:11" ht="14.25" thickBot="1" x14ac:dyDescent="0.2">
      <c r="B16" s="142" t="s">
        <v>83</v>
      </c>
      <c r="C16" s="143"/>
      <c r="D16" s="103">
        <v>134</v>
      </c>
      <c r="E16" s="103">
        <v>117</v>
      </c>
      <c r="F16" s="103">
        <v>251</v>
      </c>
      <c r="G16" s="103">
        <v>89</v>
      </c>
      <c r="H16" s="104">
        <v>0</v>
      </c>
      <c r="I16" s="104" t="s">
        <v>119</v>
      </c>
      <c r="J16" s="104" t="s">
        <v>119</v>
      </c>
      <c r="K16" s="104">
        <v>0</v>
      </c>
    </row>
    <row r="17" spans="2:11" ht="14.25" thickBot="1" x14ac:dyDescent="0.2">
      <c r="B17" s="142" t="s">
        <v>84</v>
      </c>
      <c r="C17" s="143"/>
      <c r="D17" s="103">
        <v>242</v>
      </c>
      <c r="E17" s="103">
        <v>252</v>
      </c>
      <c r="F17" s="103">
        <v>494</v>
      </c>
      <c r="G17" s="103">
        <v>203</v>
      </c>
      <c r="H17" s="104" t="s">
        <v>116</v>
      </c>
      <c r="I17" s="104" t="s">
        <v>116</v>
      </c>
      <c r="J17" s="104" t="s">
        <v>117</v>
      </c>
      <c r="K17" s="104" t="s">
        <v>119</v>
      </c>
    </row>
    <row r="18" spans="2:11" ht="14.25" thickBot="1" x14ac:dyDescent="0.2">
      <c r="B18" s="144" t="s">
        <v>85</v>
      </c>
      <c r="C18" s="145"/>
      <c r="D18" s="103">
        <v>150</v>
      </c>
      <c r="E18" s="103">
        <v>147</v>
      </c>
      <c r="F18" s="103">
        <v>297</v>
      </c>
      <c r="G18" s="103">
        <v>148</v>
      </c>
      <c r="H18" s="104" t="s">
        <v>119</v>
      </c>
      <c r="I18" s="104">
        <v>0</v>
      </c>
      <c r="J18" s="104" t="s">
        <v>119</v>
      </c>
      <c r="K18" s="104">
        <v>0</v>
      </c>
    </row>
    <row r="19" spans="2:11" ht="14.25" thickTop="1" x14ac:dyDescent="0.15">
      <c r="B19" s="106"/>
      <c r="C19" s="106"/>
      <c r="D19" s="107"/>
      <c r="E19" s="107"/>
      <c r="F19" s="107"/>
      <c r="G19" s="107"/>
      <c r="H19" s="108"/>
      <c r="I19" s="108"/>
      <c r="J19" s="108"/>
      <c r="K19" s="135" t="s">
        <v>140</v>
      </c>
    </row>
    <row r="20" spans="2:11" x14ac:dyDescent="0.15">
      <c r="B20" s="106"/>
      <c r="C20" s="2" t="s">
        <v>144</v>
      </c>
      <c r="D20" s="107"/>
      <c r="E20" s="107"/>
      <c r="F20" s="107"/>
      <c r="G20" s="107"/>
      <c r="H20" s="108"/>
      <c r="I20" s="108"/>
      <c r="J20" s="108"/>
      <c r="K20" s="108"/>
    </row>
    <row r="21" spans="2:11" x14ac:dyDescent="0.15">
      <c r="B21" s="106"/>
      <c r="C21" s="106" t="s">
        <v>145</v>
      </c>
      <c r="D21" s="107" t="s">
        <v>123</v>
      </c>
      <c r="E21" s="107"/>
      <c r="F21" s="107"/>
      <c r="G21" s="113" t="s">
        <v>297</v>
      </c>
      <c r="H21" s="114"/>
      <c r="I21" s="114"/>
      <c r="J21" s="114"/>
      <c r="K21" s="114"/>
    </row>
    <row r="22" spans="2:11" x14ac:dyDescent="0.15">
      <c r="B22" s="106"/>
      <c r="C22" s="106" t="s">
        <v>101</v>
      </c>
      <c r="D22" s="107" t="s">
        <v>125</v>
      </c>
      <c r="E22" s="107"/>
      <c r="F22" s="107"/>
      <c r="G22" s="107"/>
      <c r="H22" s="108"/>
      <c r="I22" s="108"/>
      <c r="J22" s="108" t="s">
        <v>102</v>
      </c>
      <c r="K22" s="108"/>
    </row>
    <row r="23" spans="2:11" x14ac:dyDescent="0.15">
      <c r="B23" s="106"/>
      <c r="C23" s="106" t="s">
        <v>63</v>
      </c>
      <c r="D23" s="107" t="s">
        <v>126</v>
      </c>
      <c r="E23" s="146" t="s">
        <v>127</v>
      </c>
      <c r="F23" s="146"/>
      <c r="G23" s="140" t="s">
        <v>14</v>
      </c>
      <c r="H23" s="140" t="s">
        <v>128</v>
      </c>
      <c r="I23" s="110" t="s">
        <v>39</v>
      </c>
      <c r="J23" s="140" t="s">
        <v>129</v>
      </c>
      <c r="K23" s="108"/>
    </row>
    <row r="24" spans="2:11" x14ac:dyDescent="0.15">
      <c r="B24" s="106"/>
      <c r="C24" s="106" t="s">
        <v>40</v>
      </c>
      <c r="D24" s="107" t="s">
        <v>130</v>
      </c>
      <c r="E24" s="146" t="s">
        <v>131</v>
      </c>
      <c r="F24" s="146"/>
      <c r="G24" s="111" t="s">
        <v>10</v>
      </c>
      <c r="H24" s="111" t="s">
        <v>132</v>
      </c>
      <c r="I24" s="26" t="s">
        <v>39</v>
      </c>
      <c r="J24" s="111" t="s">
        <v>133</v>
      </c>
      <c r="K24" s="108"/>
    </row>
    <row r="25" spans="2:11" x14ac:dyDescent="0.15">
      <c r="B25" s="106"/>
      <c r="C25" s="106" t="s">
        <v>64</v>
      </c>
      <c r="D25" s="107" t="s">
        <v>134</v>
      </c>
      <c r="E25" s="107"/>
      <c r="F25" s="107"/>
      <c r="G25" s="141" t="s">
        <v>11</v>
      </c>
      <c r="H25" s="112" t="s">
        <v>135</v>
      </c>
      <c r="I25" s="2" t="s">
        <v>39</v>
      </c>
      <c r="J25" s="112" t="s">
        <v>136</v>
      </c>
      <c r="K25" s="108"/>
    </row>
    <row r="26" spans="2:11" x14ac:dyDescent="0.15">
      <c r="B26" s="106"/>
      <c r="C26" s="106" t="s">
        <v>65</v>
      </c>
      <c r="D26" s="107" t="s">
        <v>137</v>
      </c>
      <c r="E26" s="107"/>
      <c r="F26" s="107"/>
      <c r="G26" s="141" t="s">
        <v>43</v>
      </c>
      <c r="H26" s="112" t="s">
        <v>138</v>
      </c>
      <c r="I26" s="2" t="s">
        <v>44</v>
      </c>
      <c r="J26" s="112" t="s">
        <v>139</v>
      </c>
      <c r="K26" s="108"/>
    </row>
    <row r="27" spans="2:11" x14ac:dyDescent="0.15">
      <c r="B27" s="106"/>
      <c r="C27" s="106"/>
      <c r="D27" s="107"/>
      <c r="E27" s="107"/>
      <c r="F27" s="107"/>
      <c r="G27" s="141"/>
      <c r="H27" s="112"/>
      <c r="I27" s="2"/>
      <c r="J27" s="112"/>
      <c r="K27" s="108"/>
    </row>
    <row r="28" spans="2:11" x14ac:dyDescent="0.15">
      <c r="B28" s="106"/>
      <c r="C28" s="106"/>
      <c r="D28" s="107"/>
      <c r="E28" s="107"/>
      <c r="F28" s="107"/>
      <c r="G28" s="141"/>
      <c r="H28" s="112"/>
      <c r="I28" s="2"/>
      <c r="J28" s="112"/>
      <c r="K28" s="108"/>
    </row>
  </sheetData>
  <mergeCells count="15">
    <mergeCell ref="B18:C18"/>
    <mergeCell ref="E23:F23"/>
    <mergeCell ref="E24:F24"/>
    <mergeCell ref="B17:C17"/>
    <mergeCell ref="B2:C3"/>
    <mergeCell ref="D2:F2"/>
    <mergeCell ref="G2:G3"/>
    <mergeCell ref="H2:K2"/>
    <mergeCell ref="B4:C4"/>
    <mergeCell ref="B5:C5"/>
    <mergeCell ref="B6:B10"/>
    <mergeCell ref="B11:B13"/>
    <mergeCell ref="B14:C14"/>
    <mergeCell ref="B15:C15"/>
    <mergeCell ref="B16:C16"/>
  </mergeCells>
  <phoneticPr fontId="2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tabSelected="1" view="pageBreakPreview" zoomScale="70" zoomScaleNormal="100" zoomScaleSheetLayoutView="70" workbookViewId="0">
      <selection activeCell="K45" sqref="K45"/>
    </sheetView>
  </sheetViews>
  <sheetFormatPr defaultRowHeight="13.5" x14ac:dyDescent="0.15"/>
  <cols>
    <col min="1" max="1" width="1.625" style="82" customWidth="1"/>
    <col min="2" max="2" width="4.25" style="82" customWidth="1"/>
    <col min="3" max="3" width="11.625" style="82" customWidth="1"/>
    <col min="4" max="4" width="9" style="82" customWidth="1"/>
    <col min="5" max="6" width="9" style="82"/>
    <col min="7" max="7" width="7.5" style="82" customWidth="1"/>
    <col min="8" max="8" width="8.375" style="82" customWidth="1"/>
    <col min="9" max="9" width="9" style="82" customWidth="1"/>
    <col min="10" max="10" width="8.125" style="82" customWidth="1"/>
    <col min="11" max="11" width="5.125" style="82" customWidth="1"/>
    <col min="12" max="12" width="1.5" style="82" customWidth="1"/>
    <col min="13" max="16384" width="9" style="82"/>
  </cols>
  <sheetData>
    <row r="1" spans="2:11" ht="18" customHeight="1" thickBot="1" x14ac:dyDescent="0.2">
      <c r="C1" s="82" t="s">
        <v>148</v>
      </c>
      <c r="H1" s="82" t="s">
        <v>110</v>
      </c>
      <c r="I1" s="82" t="s">
        <v>265</v>
      </c>
      <c r="J1" s="82" t="s">
        <v>112</v>
      </c>
    </row>
    <row r="2" spans="2:11" ht="15" customHeight="1" thickTop="1" thickBot="1" x14ac:dyDescent="0.2">
      <c r="B2" s="150" t="s">
        <v>70</v>
      </c>
      <c r="C2" s="151"/>
      <c r="D2" s="154" t="s">
        <v>99</v>
      </c>
      <c r="E2" s="155"/>
      <c r="F2" s="156"/>
      <c r="G2" s="157" t="s">
        <v>98</v>
      </c>
      <c r="H2" s="154" t="s">
        <v>96</v>
      </c>
      <c r="I2" s="155"/>
      <c r="J2" s="155"/>
      <c r="K2" s="159"/>
    </row>
    <row r="3" spans="2:11" ht="14.25" customHeight="1" thickBot="1" x14ac:dyDescent="0.2">
      <c r="B3" s="152"/>
      <c r="C3" s="153"/>
      <c r="D3" s="83" t="s">
        <v>97</v>
      </c>
      <c r="E3" s="83" t="s">
        <v>71</v>
      </c>
      <c r="F3" s="83" t="s">
        <v>72</v>
      </c>
      <c r="G3" s="158"/>
      <c r="H3" s="83" t="s">
        <v>105</v>
      </c>
      <c r="I3" s="83" t="s">
        <v>106</v>
      </c>
      <c r="J3" s="83" t="s">
        <v>107</v>
      </c>
      <c r="K3" s="84" t="s">
        <v>44</v>
      </c>
    </row>
    <row r="4" spans="2:11" ht="14.25" customHeight="1" thickBot="1" x14ac:dyDescent="0.2">
      <c r="B4" s="142" t="s">
        <v>73</v>
      </c>
      <c r="C4" s="143"/>
      <c r="D4" s="103">
        <v>5856</v>
      </c>
      <c r="E4" s="103">
        <v>6043</v>
      </c>
      <c r="F4" s="103">
        <v>11899</v>
      </c>
      <c r="G4" s="103">
        <v>4777</v>
      </c>
      <c r="H4" s="104" t="s">
        <v>118</v>
      </c>
      <c r="I4" s="104" t="s">
        <v>121</v>
      </c>
      <c r="J4" s="104" t="s">
        <v>178</v>
      </c>
      <c r="K4" s="104">
        <v>2</v>
      </c>
    </row>
    <row r="5" spans="2:11" ht="14.25" thickBot="1" x14ac:dyDescent="0.2">
      <c r="B5" s="142" t="s">
        <v>74</v>
      </c>
      <c r="C5" s="143"/>
      <c r="D5" s="103">
        <v>2011</v>
      </c>
      <c r="E5" s="103">
        <v>2198</v>
      </c>
      <c r="F5" s="103">
        <v>4209</v>
      </c>
      <c r="G5" s="103">
        <v>1798</v>
      </c>
      <c r="H5" s="104">
        <v>0</v>
      </c>
      <c r="I5" s="104" t="s">
        <v>120</v>
      </c>
      <c r="J5" s="104" t="s">
        <v>120</v>
      </c>
      <c r="K5" s="104">
        <v>3</v>
      </c>
    </row>
    <row r="6" spans="2:11" ht="14.25" thickBot="1" x14ac:dyDescent="0.2">
      <c r="B6" s="147" t="s">
        <v>94</v>
      </c>
      <c r="C6" s="139" t="s">
        <v>75</v>
      </c>
      <c r="D6" s="103">
        <v>1060</v>
      </c>
      <c r="E6" s="103">
        <v>1150</v>
      </c>
      <c r="F6" s="103">
        <v>2210</v>
      </c>
      <c r="G6" s="103">
        <v>874</v>
      </c>
      <c r="H6" s="104" t="s">
        <v>117</v>
      </c>
      <c r="I6" s="104" t="s">
        <v>119</v>
      </c>
      <c r="J6" s="104" t="s">
        <v>122</v>
      </c>
      <c r="K6" s="104" t="s">
        <v>118</v>
      </c>
    </row>
    <row r="7" spans="2:11" ht="14.25" thickBot="1" x14ac:dyDescent="0.2">
      <c r="B7" s="148"/>
      <c r="C7" s="139" t="s">
        <v>76</v>
      </c>
      <c r="D7" s="103">
        <v>290</v>
      </c>
      <c r="E7" s="103">
        <v>304</v>
      </c>
      <c r="F7" s="103">
        <v>594</v>
      </c>
      <c r="G7" s="103">
        <v>219</v>
      </c>
      <c r="H7" s="104">
        <v>0</v>
      </c>
      <c r="I7" s="104">
        <v>0</v>
      </c>
      <c r="J7" s="104">
        <v>0</v>
      </c>
      <c r="K7" s="104">
        <v>0</v>
      </c>
    </row>
    <row r="8" spans="2:11" ht="14.25" thickBot="1" x14ac:dyDescent="0.2">
      <c r="B8" s="148"/>
      <c r="C8" s="139" t="s">
        <v>77</v>
      </c>
      <c r="D8" s="103">
        <v>256</v>
      </c>
      <c r="E8" s="103">
        <v>258</v>
      </c>
      <c r="F8" s="103">
        <v>514</v>
      </c>
      <c r="G8" s="103">
        <v>195</v>
      </c>
      <c r="H8" s="104">
        <v>0</v>
      </c>
      <c r="I8" s="104">
        <v>0</v>
      </c>
      <c r="J8" s="104">
        <v>0</v>
      </c>
      <c r="K8" s="104">
        <v>1</v>
      </c>
    </row>
    <row r="9" spans="2:11" ht="14.25" thickBot="1" x14ac:dyDescent="0.2">
      <c r="B9" s="148"/>
      <c r="C9" s="139" t="s">
        <v>78</v>
      </c>
      <c r="D9" s="103">
        <v>138</v>
      </c>
      <c r="E9" s="103">
        <v>141</v>
      </c>
      <c r="F9" s="103">
        <v>279</v>
      </c>
      <c r="G9" s="103">
        <v>101</v>
      </c>
      <c r="H9" s="104" t="s">
        <v>119</v>
      </c>
      <c r="I9" s="104">
        <v>0</v>
      </c>
      <c r="J9" s="104" t="s">
        <v>119</v>
      </c>
      <c r="K9" s="104">
        <v>0</v>
      </c>
    </row>
    <row r="10" spans="2:11" ht="14.25" thickBot="1" x14ac:dyDescent="0.2">
      <c r="B10" s="149"/>
      <c r="C10" s="98" t="s">
        <v>72</v>
      </c>
      <c r="D10" s="103">
        <v>1744</v>
      </c>
      <c r="E10" s="103">
        <v>1853</v>
      </c>
      <c r="F10" s="103">
        <v>3597</v>
      </c>
      <c r="G10" s="103">
        <v>1389</v>
      </c>
      <c r="H10" s="104" t="s">
        <v>122</v>
      </c>
      <c r="I10" s="104" t="s">
        <v>119</v>
      </c>
      <c r="J10" s="104" t="s">
        <v>120</v>
      </c>
      <c r="K10" s="104" t="s">
        <v>116</v>
      </c>
    </row>
    <row r="11" spans="2:11" ht="14.25" thickBot="1" x14ac:dyDescent="0.2">
      <c r="B11" s="147" t="s">
        <v>95</v>
      </c>
      <c r="C11" s="139" t="s">
        <v>79</v>
      </c>
      <c r="D11" s="103">
        <v>371</v>
      </c>
      <c r="E11" s="103">
        <v>356</v>
      </c>
      <c r="F11" s="103">
        <v>727</v>
      </c>
      <c r="G11" s="103">
        <v>248</v>
      </c>
      <c r="H11" s="104" t="s">
        <v>119</v>
      </c>
      <c r="I11" s="104" t="s">
        <v>119</v>
      </c>
      <c r="J11" s="104" t="s">
        <v>116</v>
      </c>
      <c r="K11" s="104" t="s">
        <v>119</v>
      </c>
    </row>
    <row r="12" spans="2:11" ht="14.25" thickBot="1" x14ac:dyDescent="0.2">
      <c r="B12" s="148"/>
      <c r="C12" s="139" t="s">
        <v>80</v>
      </c>
      <c r="D12" s="103">
        <v>276</v>
      </c>
      <c r="E12" s="103">
        <v>252</v>
      </c>
      <c r="F12" s="103">
        <v>528</v>
      </c>
      <c r="G12" s="103">
        <v>189</v>
      </c>
      <c r="H12" s="104">
        <v>1</v>
      </c>
      <c r="I12" s="104">
        <v>1</v>
      </c>
      <c r="J12" s="104">
        <v>2</v>
      </c>
      <c r="K12" s="104">
        <v>3</v>
      </c>
    </row>
    <row r="13" spans="2:11" ht="14.25" thickBot="1" x14ac:dyDescent="0.2">
      <c r="B13" s="149"/>
      <c r="C13" s="98" t="s">
        <v>72</v>
      </c>
      <c r="D13" s="103">
        <v>647</v>
      </c>
      <c r="E13" s="103">
        <v>608</v>
      </c>
      <c r="F13" s="103">
        <v>1255</v>
      </c>
      <c r="G13" s="103">
        <v>437</v>
      </c>
      <c r="H13" s="104">
        <v>0</v>
      </c>
      <c r="I13" s="104">
        <v>0</v>
      </c>
      <c r="J13" s="104">
        <v>0</v>
      </c>
      <c r="K13" s="104">
        <v>2</v>
      </c>
    </row>
    <row r="14" spans="2:11" ht="14.25" thickBot="1" x14ac:dyDescent="0.2">
      <c r="B14" s="142" t="s">
        <v>81</v>
      </c>
      <c r="C14" s="143"/>
      <c r="D14" s="103">
        <v>269</v>
      </c>
      <c r="E14" s="103">
        <v>277</v>
      </c>
      <c r="F14" s="103">
        <v>546</v>
      </c>
      <c r="G14" s="103">
        <v>202</v>
      </c>
      <c r="H14" s="104">
        <v>0</v>
      </c>
      <c r="I14" s="104" t="s">
        <v>119</v>
      </c>
      <c r="J14" s="104" t="s">
        <v>119</v>
      </c>
      <c r="K14" s="104">
        <v>0</v>
      </c>
    </row>
    <row r="15" spans="2:11" ht="14.25" thickBot="1" x14ac:dyDescent="0.2">
      <c r="B15" s="142" t="s">
        <v>82</v>
      </c>
      <c r="C15" s="143"/>
      <c r="D15" s="103">
        <v>657</v>
      </c>
      <c r="E15" s="103">
        <v>593</v>
      </c>
      <c r="F15" s="103">
        <v>1250</v>
      </c>
      <c r="G15" s="103">
        <v>510</v>
      </c>
      <c r="H15" s="104">
        <v>0</v>
      </c>
      <c r="I15" s="104">
        <v>1</v>
      </c>
      <c r="J15" s="104">
        <v>1</v>
      </c>
      <c r="K15" s="104" t="s">
        <v>116</v>
      </c>
    </row>
    <row r="16" spans="2:11" ht="14.25" thickBot="1" x14ac:dyDescent="0.2">
      <c r="B16" s="142" t="s">
        <v>83</v>
      </c>
      <c r="C16" s="143"/>
      <c r="D16" s="103">
        <v>135</v>
      </c>
      <c r="E16" s="103">
        <v>117</v>
      </c>
      <c r="F16" s="103">
        <v>252</v>
      </c>
      <c r="G16" s="103">
        <v>89</v>
      </c>
      <c r="H16" s="104">
        <v>1</v>
      </c>
      <c r="I16" s="104">
        <v>0</v>
      </c>
      <c r="J16" s="104">
        <v>1</v>
      </c>
      <c r="K16" s="104">
        <v>0</v>
      </c>
    </row>
    <row r="17" spans="2:11" ht="14.25" thickBot="1" x14ac:dyDescent="0.2">
      <c r="B17" s="142" t="s">
        <v>84</v>
      </c>
      <c r="C17" s="143"/>
      <c r="D17" s="103">
        <v>242</v>
      </c>
      <c r="E17" s="103">
        <v>253</v>
      </c>
      <c r="F17" s="103">
        <v>495</v>
      </c>
      <c r="G17" s="103">
        <v>203</v>
      </c>
      <c r="H17" s="104">
        <v>0</v>
      </c>
      <c r="I17" s="104">
        <v>1</v>
      </c>
      <c r="J17" s="104">
        <v>1</v>
      </c>
      <c r="K17" s="104">
        <v>0</v>
      </c>
    </row>
    <row r="18" spans="2:11" ht="14.25" thickBot="1" x14ac:dyDescent="0.2">
      <c r="B18" s="144" t="s">
        <v>85</v>
      </c>
      <c r="C18" s="145"/>
      <c r="D18" s="103">
        <v>151</v>
      </c>
      <c r="E18" s="103">
        <v>144</v>
      </c>
      <c r="F18" s="103">
        <v>295</v>
      </c>
      <c r="G18" s="103">
        <v>149</v>
      </c>
      <c r="H18" s="104">
        <v>1</v>
      </c>
      <c r="I18" s="104" t="s">
        <v>118</v>
      </c>
      <c r="J18" s="104" t="s">
        <v>116</v>
      </c>
      <c r="K18" s="104">
        <v>1</v>
      </c>
    </row>
    <row r="19" spans="2:11" ht="14.25" thickTop="1" x14ac:dyDescent="0.15">
      <c r="B19" s="106"/>
      <c r="C19" s="106"/>
      <c r="D19" s="107"/>
      <c r="E19" s="107"/>
      <c r="F19" s="107"/>
      <c r="G19" s="107"/>
      <c r="H19" s="108"/>
      <c r="I19" s="108"/>
      <c r="J19" s="108"/>
      <c r="K19" s="135" t="s">
        <v>140</v>
      </c>
    </row>
    <row r="20" spans="2:11" x14ac:dyDescent="0.15">
      <c r="B20" s="106"/>
      <c r="C20" s="2" t="s">
        <v>144</v>
      </c>
      <c r="D20" s="107"/>
      <c r="E20" s="107"/>
      <c r="F20" s="107"/>
      <c r="G20" s="107"/>
      <c r="H20" s="108"/>
      <c r="I20" s="108"/>
      <c r="J20" s="108"/>
      <c r="K20" s="108"/>
    </row>
    <row r="21" spans="2:11" x14ac:dyDescent="0.15">
      <c r="B21" s="106"/>
      <c r="C21" s="106" t="s">
        <v>145</v>
      </c>
      <c r="D21" s="107" t="s">
        <v>111</v>
      </c>
      <c r="E21" s="107"/>
      <c r="F21" s="107"/>
      <c r="G21" s="113" t="s">
        <v>281</v>
      </c>
      <c r="H21" s="114"/>
      <c r="I21" s="114"/>
      <c r="J21" s="114"/>
      <c r="K21" s="114"/>
    </row>
    <row r="22" spans="2:11" x14ac:dyDescent="0.15">
      <c r="B22" s="106"/>
      <c r="C22" s="106" t="s">
        <v>101</v>
      </c>
      <c r="D22" s="107" t="s">
        <v>282</v>
      </c>
      <c r="E22" s="107"/>
      <c r="F22" s="107"/>
      <c r="G22" s="107"/>
      <c r="H22" s="108"/>
      <c r="I22" s="108"/>
      <c r="J22" s="108" t="s">
        <v>102</v>
      </c>
      <c r="K22" s="108"/>
    </row>
    <row r="23" spans="2:11" x14ac:dyDescent="0.15">
      <c r="B23" s="106"/>
      <c r="C23" s="106" t="s">
        <v>63</v>
      </c>
      <c r="D23" s="107" t="s">
        <v>283</v>
      </c>
      <c r="E23" s="146" t="s">
        <v>284</v>
      </c>
      <c r="F23" s="146"/>
      <c r="G23" s="140" t="s">
        <v>14</v>
      </c>
      <c r="H23" s="140" t="s">
        <v>285</v>
      </c>
      <c r="I23" s="110" t="s">
        <v>39</v>
      </c>
      <c r="J23" s="140" t="s">
        <v>286</v>
      </c>
      <c r="K23" s="108"/>
    </row>
    <row r="24" spans="2:11" x14ac:dyDescent="0.15">
      <c r="B24" s="106"/>
      <c r="C24" s="106" t="s">
        <v>40</v>
      </c>
      <c r="D24" s="107" t="s">
        <v>287</v>
      </c>
      <c r="E24" s="146" t="s">
        <v>288</v>
      </c>
      <c r="F24" s="146"/>
      <c r="G24" s="111" t="s">
        <v>10</v>
      </c>
      <c r="H24" s="111" t="s">
        <v>289</v>
      </c>
      <c r="I24" s="26" t="s">
        <v>39</v>
      </c>
      <c r="J24" s="111" t="s">
        <v>290</v>
      </c>
      <c r="K24" s="108"/>
    </row>
    <row r="25" spans="2:11" x14ac:dyDescent="0.15">
      <c r="B25" s="106"/>
      <c r="C25" s="106" t="s">
        <v>64</v>
      </c>
      <c r="D25" s="107" t="s">
        <v>291</v>
      </c>
      <c r="E25" s="107"/>
      <c r="F25" s="107"/>
      <c r="G25" s="141" t="s">
        <v>11</v>
      </c>
      <c r="H25" s="112" t="s">
        <v>292</v>
      </c>
      <c r="I25" s="2" t="s">
        <v>39</v>
      </c>
      <c r="J25" s="112" t="s">
        <v>293</v>
      </c>
      <c r="K25" s="108"/>
    </row>
    <row r="26" spans="2:11" x14ac:dyDescent="0.15">
      <c r="B26" s="106"/>
      <c r="C26" s="106" t="s">
        <v>65</v>
      </c>
      <c r="D26" s="107" t="s">
        <v>294</v>
      </c>
      <c r="E26" s="107"/>
      <c r="F26" s="107"/>
      <c r="G26" s="141" t="s">
        <v>43</v>
      </c>
      <c r="H26" s="112" t="s">
        <v>295</v>
      </c>
      <c r="I26" s="2" t="s">
        <v>44</v>
      </c>
      <c r="J26" s="112" t="s">
        <v>296</v>
      </c>
      <c r="K26" s="108"/>
    </row>
    <row r="27" spans="2:11" x14ac:dyDescent="0.15">
      <c r="B27" s="106"/>
      <c r="C27" s="106"/>
      <c r="D27" s="107"/>
      <c r="E27" s="107"/>
      <c r="F27" s="107"/>
      <c r="G27" s="141"/>
      <c r="H27" s="112"/>
      <c r="I27" s="2"/>
      <c r="J27" s="112"/>
      <c r="K27" s="108"/>
    </row>
    <row r="28" spans="2:11" x14ac:dyDescent="0.15">
      <c r="B28" s="106"/>
      <c r="C28" s="106"/>
      <c r="D28" s="107"/>
      <c r="E28" s="107"/>
      <c r="F28" s="107"/>
      <c r="G28" s="141"/>
      <c r="H28" s="112"/>
      <c r="I28" s="2"/>
      <c r="J28" s="112"/>
      <c r="K28" s="108"/>
    </row>
  </sheetData>
  <mergeCells count="15">
    <mergeCell ref="B18:C18"/>
    <mergeCell ref="E23:F23"/>
    <mergeCell ref="E24:F24"/>
    <mergeCell ref="B17:C17"/>
    <mergeCell ref="B2:C3"/>
    <mergeCell ref="D2:F2"/>
    <mergeCell ref="G2:G3"/>
    <mergeCell ref="H2:K2"/>
    <mergeCell ref="B4:C4"/>
    <mergeCell ref="B5:C5"/>
    <mergeCell ref="B6:B10"/>
    <mergeCell ref="B11:B13"/>
    <mergeCell ref="B14:C14"/>
    <mergeCell ref="B15:C15"/>
    <mergeCell ref="B16:C16"/>
  </mergeCells>
  <phoneticPr fontId="2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tabSelected="1" view="pageBreakPreview" zoomScale="70" zoomScaleNormal="100" zoomScaleSheetLayoutView="70" workbookViewId="0">
      <selection activeCell="K45" sqref="K45"/>
    </sheetView>
  </sheetViews>
  <sheetFormatPr defaultRowHeight="13.5" x14ac:dyDescent="0.15"/>
  <cols>
    <col min="1" max="1" width="1.625" style="82" customWidth="1"/>
    <col min="2" max="2" width="4.25" style="82" customWidth="1"/>
    <col min="3" max="3" width="11.625" style="82" customWidth="1"/>
    <col min="4" max="4" width="9" style="82" customWidth="1"/>
    <col min="5" max="6" width="9" style="82"/>
    <col min="7" max="7" width="7.5" style="82" customWidth="1"/>
    <col min="8" max="8" width="8.375" style="82" customWidth="1"/>
    <col min="9" max="9" width="9" style="82" customWidth="1"/>
    <col min="10" max="10" width="8.125" style="82" customWidth="1"/>
    <col min="11" max="11" width="5.125" style="82" customWidth="1"/>
    <col min="12" max="12" width="1.5" style="82" customWidth="1"/>
    <col min="13" max="16384" width="9" style="82"/>
  </cols>
  <sheetData>
    <row r="1" spans="2:11" ht="18" customHeight="1" thickBot="1" x14ac:dyDescent="0.2">
      <c r="C1" s="82" t="s">
        <v>148</v>
      </c>
      <c r="H1" s="82" t="s">
        <v>110</v>
      </c>
      <c r="I1" s="82" t="s">
        <v>155</v>
      </c>
      <c r="J1" s="82" t="s">
        <v>112</v>
      </c>
    </row>
    <row r="2" spans="2:11" ht="15" customHeight="1" thickTop="1" thickBot="1" x14ac:dyDescent="0.2">
      <c r="B2" s="150" t="s">
        <v>70</v>
      </c>
      <c r="C2" s="151"/>
      <c r="D2" s="154" t="s">
        <v>99</v>
      </c>
      <c r="E2" s="155"/>
      <c r="F2" s="156"/>
      <c r="G2" s="157" t="s">
        <v>98</v>
      </c>
      <c r="H2" s="154" t="s">
        <v>96</v>
      </c>
      <c r="I2" s="155"/>
      <c r="J2" s="155"/>
      <c r="K2" s="159"/>
    </row>
    <row r="3" spans="2:11" ht="14.25" customHeight="1" thickBot="1" x14ac:dyDescent="0.2">
      <c r="B3" s="152"/>
      <c r="C3" s="153"/>
      <c r="D3" s="83" t="s">
        <v>97</v>
      </c>
      <c r="E3" s="83" t="s">
        <v>71</v>
      </c>
      <c r="F3" s="83" t="s">
        <v>72</v>
      </c>
      <c r="G3" s="158"/>
      <c r="H3" s="83" t="s">
        <v>105</v>
      </c>
      <c r="I3" s="83" t="s">
        <v>106</v>
      </c>
      <c r="J3" s="83" t="s">
        <v>107</v>
      </c>
      <c r="K3" s="84" t="s">
        <v>44</v>
      </c>
    </row>
    <row r="4" spans="2:11" ht="14.25" customHeight="1" thickBot="1" x14ac:dyDescent="0.2">
      <c r="B4" s="142" t="s">
        <v>73</v>
      </c>
      <c r="C4" s="143"/>
      <c r="D4" s="103">
        <v>5844</v>
      </c>
      <c r="E4" s="103">
        <v>6031</v>
      </c>
      <c r="F4" s="103">
        <v>11875</v>
      </c>
      <c r="G4" s="103">
        <v>4772</v>
      </c>
      <c r="H4" s="104" t="s">
        <v>178</v>
      </c>
      <c r="I4" s="104" t="s">
        <v>178</v>
      </c>
      <c r="J4" s="104" t="s">
        <v>263</v>
      </c>
      <c r="K4" s="104" t="s">
        <v>122</v>
      </c>
    </row>
    <row r="5" spans="2:11" ht="14.25" thickBot="1" x14ac:dyDescent="0.2">
      <c r="B5" s="142" t="s">
        <v>74</v>
      </c>
      <c r="C5" s="143"/>
      <c r="D5" s="103">
        <v>2015</v>
      </c>
      <c r="E5" s="103">
        <v>2205</v>
      </c>
      <c r="F5" s="103">
        <v>4220</v>
      </c>
      <c r="G5" s="103">
        <v>1800</v>
      </c>
      <c r="H5" s="104">
        <v>4</v>
      </c>
      <c r="I5" s="104">
        <v>7</v>
      </c>
      <c r="J5" s="104">
        <v>11</v>
      </c>
      <c r="K5" s="104">
        <v>2</v>
      </c>
    </row>
    <row r="6" spans="2:11" ht="14.25" thickBot="1" x14ac:dyDescent="0.2">
      <c r="B6" s="147" t="s">
        <v>94</v>
      </c>
      <c r="C6" s="139" t="s">
        <v>75</v>
      </c>
      <c r="D6" s="103">
        <v>1053</v>
      </c>
      <c r="E6" s="103">
        <v>1143</v>
      </c>
      <c r="F6" s="103">
        <v>2196</v>
      </c>
      <c r="G6" s="103">
        <v>872</v>
      </c>
      <c r="H6" s="104" t="s">
        <v>114</v>
      </c>
      <c r="I6" s="104" t="s">
        <v>114</v>
      </c>
      <c r="J6" s="104" t="s">
        <v>229</v>
      </c>
      <c r="K6" s="104" t="s">
        <v>116</v>
      </c>
    </row>
    <row r="7" spans="2:11" ht="14.25" thickBot="1" x14ac:dyDescent="0.2">
      <c r="B7" s="148"/>
      <c r="C7" s="139" t="s">
        <v>76</v>
      </c>
      <c r="D7" s="103">
        <v>288</v>
      </c>
      <c r="E7" s="103">
        <v>302</v>
      </c>
      <c r="F7" s="103">
        <v>590</v>
      </c>
      <c r="G7" s="103">
        <v>219</v>
      </c>
      <c r="H7" s="104" t="s">
        <v>116</v>
      </c>
      <c r="I7" s="104" t="s">
        <v>116</v>
      </c>
      <c r="J7" s="104" t="s">
        <v>117</v>
      </c>
      <c r="K7" s="104">
        <v>0</v>
      </c>
    </row>
    <row r="8" spans="2:11" ht="14.25" thickBot="1" x14ac:dyDescent="0.2">
      <c r="B8" s="148"/>
      <c r="C8" s="139" t="s">
        <v>77</v>
      </c>
      <c r="D8" s="103">
        <v>255</v>
      </c>
      <c r="E8" s="103">
        <v>257</v>
      </c>
      <c r="F8" s="103">
        <v>512</v>
      </c>
      <c r="G8" s="103">
        <v>194</v>
      </c>
      <c r="H8" s="104" t="s">
        <v>119</v>
      </c>
      <c r="I8" s="104" t="s">
        <v>119</v>
      </c>
      <c r="J8" s="104" t="s">
        <v>116</v>
      </c>
      <c r="K8" s="104" t="s">
        <v>119</v>
      </c>
    </row>
    <row r="9" spans="2:11" ht="14.25" thickBot="1" x14ac:dyDescent="0.2">
      <c r="B9" s="148"/>
      <c r="C9" s="139" t="s">
        <v>78</v>
      </c>
      <c r="D9" s="103">
        <v>138</v>
      </c>
      <c r="E9" s="103">
        <v>140</v>
      </c>
      <c r="F9" s="103">
        <v>278</v>
      </c>
      <c r="G9" s="103">
        <v>100</v>
      </c>
      <c r="H9" s="104">
        <v>0</v>
      </c>
      <c r="I9" s="104" t="s">
        <v>119</v>
      </c>
      <c r="J9" s="104" t="s">
        <v>119</v>
      </c>
      <c r="K9" s="104" t="s">
        <v>119</v>
      </c>
    </row>
    <row r="10" spans="2:11" ht="14.25" thickBot="1" x14ac:dyDescent="0.2">
      <c r="B10" s="149"/>
      <c r="C10" s="98" t="s">
        <v>72</v>
      </c>
      <c r="D10" s="103">
        <v>1734</v>
      </c>
      <c r="E10" s="103">
        <v>1842</v>
      </c>
      <c r="F10" s="103">
        <v>3576</v>
      </c>
      <c r="G10" s="103">
        <v>1385</v>
      </c>
      <c r="H10" s="104" t="s">
        <v>154</v>
      </c>
      <c r="I10" s="104" t="s">
        <v>176</v>
      </c>
      <c r="J10" s="104" t="s">
        <v>264</v>
      </c>
      <c r="K10" s="104" t="s">
        <v>117</v>
      </c>
    </row>
    <row r="11" spans="2:11" ht="14.25" thickBot="1" x14ac:dyDescent="0.2">
      <c r="B11" s="147" t="s">
        <v>95</v>
      </c>
      <c r="C11" s="139" t="s">
        <v>79</v>
      </c>
      <c r="D11" s="103">
        <v>373</v>
      </c>
      <c r="E11" s="103">
        <v>357</v>
      </c>
      <c r="F11" s="103">
        <v>730</v>
      </c>
      <c r="G11" s="103">
        <v>247</v>
      </c>
      <c r="H11" s="104">
        <v>2</v>
      </c>
      <c r="I11" s="104">
        <v>1</v>
      </c>
      <c r="J11" s="104">
        <v>3</v>
      </c>
      <c r="K11" s="104" t="s">
        <v>119</v>
      </c>
    </row>
    <row r="12" spans="2:11" ht="14.25" thickBot="1" x14ac:dyDescent="0.2">
      <c r="B12" s="148"/>
      <c r="C12" s="139" t="s">
        <v>80</v>
      </c>
      <c r="D12" s="103">
        <v>278</v>
      </c>
      <c r="E12" s="103">
        <v>254</v>
      </c>
      <c r="F12" s="103">
        <v>532</v>
      </c>
      <c r="G12" s="103">
        <v>192</v>
      </c>
      <c r="H12" s="104">
        <v>2</v>
      </c>
      <c r="I12" s="104">
        <v>2</v>
      </c>
      <c r="J12" s="104">
        <v>4</v>
      </c>
      <c r="K12" s="104">
        <v>3</v>
      </c>
    </row>
    <row r="13" spans="2:11" ht="14.25" thickBot="1" x14ac:dyDescent="0.2">
      <c r="B13" s="149"/>
      <c r="C13" s="98" t="s">
        <v>72</v>
      </c>
      <c r="D13" s="103">
        <v>651</v>
      </c>
      <c r="E13" s="103">
        <v>611</v>
      </c>
      <c r="F13" s="103">
        <v>1262</v>
      </c>
      <c r="G13" s="103">
        <v>439</v>
      </c>
      <c r="H13" s="104">
        <v>4</v>
      </c>
      <c r="I13" s="104">
        <v>3</v>
      </c>
      <c r="J13" s="104">
        <v>7</v>
      </c>
      <c r="K13" s="104">
        <v>2</v>
      </c>
    </row>
    <row r="14" spans="2:11" ht="14.25" thickBot="1" x14ac:dyDescent="0.2">
      <c r="B14" s="142" t="s">
        <v>81</v>
      </c>
      <c r="C14" s="143"/>
      <c r="D14" s="103">
        <v>269</v>
      </c>
      <c r="E14" s="103">
        <v>276</v>
      </c>
      <c r="F14" s="103">
        <v>545</v>
      </c>
      <c r="G14" s="103">
        <v>202</v>
      </c>
      <c r="H14" s="104">
        <v>0</v>
      </c>
      <c r="I14" s="104" t="s">
        <v>119</v>
      </c>
      <c r="J14" s="104" t="s">
        <v>119</v>
      </c>
      <c r="K14" s="104">
        <v>0</v>
      </c>
    </row>
    <row r="15" spans="2:11" ht="14.25" thickBot="1" x14ac:dyDescent="0.2">
      <c r="B15" s="142" t="s">
        <v>82</v>
      </c>
      <c r="C15" s="143"/>
      <c r="D15" s="103">
        <v>656</v>
      </c>
      <c r="E15" s="103">
        <v>590</v>
      </c>
      <c r="F15" s="103">
        <v>1246</v>
      </c>
      <c r="G15" s="103">
        <v>509</v>
      </c>
      <c r="H15" s="104" t="s">
        <v>119</v>
      </c>
      <c r="I15" s="104" t="s">
        <v>118</v>
      </c>
      <c r="J15" s="104" t="s">
        <v>117</v>
      </c>
      <c r="K15" s="104" t="s">
        <v>119</v>
      </c>
    </row>
    <row r="16" spans="2:11" ht="14.25" thickBot="1" x14ac:dyDescent="0.2">
      <c r="B16" s="142" t="s">
        <v>83</v>
      </c>
      <c r="C16" s="143"/>
      <c r="D16" s="103">
        <v>133</v>
      </c>
      <c r="E16" s="103">
        <v>117</v>
      </c>
      <c r="F16" s="103">
        <v>250</v>
      </c>
      <c r="G16" s="103">
        <v>89</v>
      </c>
      <c r="H16" s="104" t="s">
        <v>116</v>
      </c>
      <c r="I16" s="104">
        <v>0</v>
      </c>
      <c r="J16" s="104" t="s">
        <v>116</v>
      </c>
      <c r="K16" s="104">
        <v>0</v>
      </c>
    </row>
    <row r="17" spans="2:11" ht="14.25" thickBot="1" x14ac:dyDescent="0.2">
      <c r="B17" s="142" t="s">
        <v>84</v>
      </c>
      <c r="C17" s="143"/>
      <c r="D17" s="103">
        <v>239</v>
      </c>
      <c r="E17" s="103">
        <v>249</v>
      </c>
      <c r="F17" s="103">
        <v>488</v>
      </c>
      <c r="G17" s="103">
        <v>201</v>
      </c>
      <c r="H17" s="104" t="s">
        <v>118</v>
      </c>
      <c r="I17" s="104" t="s">
        <v>117</v>
      </c>
      <c r="J17" s="104" t="s">
        <v>114</v>
      </c>
      <c r="K17" s="104" t="s">
        <v>116</v>
      </c>
    </row>
    <row r="18" spans="2:11" ht="14.25" thickBot="1" x14ac:dyDescent="0.2">
      <c r="B18" s="144" t="s">
        <v>85</v>
      </c>
      <c r="C18" s="145"/>
      <c r="D18" s="103">
        <v>147</v>
      </c>
      <c r="E18" s="103">
        <v>141</v>
      </c>
      <c r="F18" s="103">
        <v>288</v>
      </c>
      <c r="G18" s="103">
        <v>147</v>
      </c>
      <c r="H18" s="104" t="s">
        <v>117</v>
      </c>
      <c r="I18" s="104" t="s">
        <v>118</v>
      </c>
      <c r="J18" s="104" t="s">
        <v>114</v>
      </c>
      <c r="K18" s="104" t="s">
        <v>116</v>
      </c>
    </row>
    <row r="19" spans="2:11" ht="14.25" thickTop="1" x14ac:dyDescent="0.15">
      <c r="B19" s="106"/>
      <c r="C19" s="106"/>
      <c r="D19" s="107"/>
      <c r="E19" s="107"/>
      <c r="F19" s="107"/>
      <c r="G19" s="107"/>
      <c r="H19" s="108"/>
      <c r="I19" s="108"/>
      <c r="J19" s="108"/>
      <c r="K19" s="135" t="s">
        <v>140</v>
      </c>
    </row>
    <row r="20" spans="2:11" x14ac:dyDescent="0.15">
      <c r="B20" s="106"/>
      <c r="C20" s="2" t="s">
        <v>144</v>
      </c>
      <c r="D20" s="107"/>
      <c r="E20" s="107"/>
      <c r="F20" s="107"/>
      <c r="G20" s="107"/>
      <c r="H20" s="108"/>
      <c r="I20" s="108"/>
      <c r="J20" s="108"/>
      <c r="K20" s="108"/>
    </row>
    <row r="21" spans="2:11" x14ac:dyDescent="0.15">
      <c r="B21" s="106"/>
      <c r="C21" s="106" t="s">
        <v>145</v>
      </c>
      <c r="D21" s="107" t="s">
        <v>265</v>
      </c>
      <c r="E21" s="107"/>
      <c r="F21" s="107"/>
      <c r="G21" s="113" t="s">
        <v>266</v>
      </c>
      <c r="H21" s="114"/>
      <c r="I21" s="114"/>
      <c r="J21" s="114"/>
      <c r="K21" s="114"/>
    </row>
    <row r="22" spans="2:11" x14ac:dyDescent="0.15">
      <c r="B22" s="106"/>
      <c r="C22" s="106" t="s">
        <v>101</v>
      </c>
      <c r="D22" s="107" t="s">
        <v>267</v>
      </c>
      <c r="E22" s="107"/>
      <c r="F22" s="107"/>
      <c r="G22" s="107"/>
      <c r="H22" s="108"/>
      <c r="I22" s="108"/>
      <c r="J22" s="108" t="s">
        <v>102</v>
      </c>
      <c r="K22" s="108"/>
    </row>
    <row r="23" spans="2:11" x14ac:dyDescent="0.15">
      <c r="B23" s="106"/>
      <c r="C23" s="106" t="s">
        <v>63</v>
      </c>
      <c r="D23" s="107" t="s">
        <v>268</v>
      </c>
      <c r="E23" s="146" t="s">
        <v>269</v>
      </c>
      <c r="F23" s="146"/>
      <c r="G23" s="140" t="s">
        <v>14</v>
      </c>
      <c r="H23" s="140" t="s">
        <v>270</v>
      </c>
      <c r="I23" s="110" t="s">
        <v>39</v>
      </c>
      <c r="J23" s="140" t="s">
        <v>271</v>
      </c>
      <c r="K23" s="108"/>
    </row>
    <row r="24" spans="2:11" x14ac:dyDescent="0.15">
      <c r="B24" s="106"/>
      <c r="C24" s="106" t="s">
        <v>40</v>
      </c>
      <c r="D24" s="107" t="s">
        <v>272</v>
      </c>
      <c r="E24" s="146" t="s">
        <v>273</v>
      </c>
      <c r="F24" s="146"/>
      <c r="G24" s="111" t="s">
        <v>10</v>
      </c>
      <c r="H24" s="111" t="s">
        <v>274</v>
      </c>
      <c r="I24" s="26" t="s">
        <v>39</v>
      </c>
      <c r="J24" s="111" t="s">
        <v>275</v>
      </c>
      <c r="K24" s="108"/>
    </row>
    <row r="25" spans="2:11" x14ac:dyDescent="0.15">
      <c r="B25" s="106"/>
      <c r="C25" s="106" t="s">
        <v>64</v>
      </c>
      <c r="D25" s="107" t="s">
        <v>257</v>
      </c>
      <c r="E25" s="107"/>
      <c r="F25" s="107"/>
      <c r="G25" s="141" t="s">
        <v>11</v>
      </c>
      <c r="H25" s="112" t="s">
        <v>276</v>
      </c>
      <c r="I25" s="2" t="s">
        <v>39</v>
      </c>
      <c r="J25" s="112" t="s">
        <v>277</v>
      </c>
      <c r="K25" s="108"/>
    </row>
    <row r="26" spans="2:11" x14ac:dyDescent="0.15">
      <c r="B26" s="106"/>
      <c r="C26" s="106" t="s">
        <v>65</v>
      </c>
      <c r="D26" s="107" t="s">
        <v>278</v>
      </c>
      <c r="E26" s="107"/>
      <c r="F26" s="107"/>
      <c r="G26" s="141" t="s">
        <v>43</v>
      </c>
      <c r="H26" s="112" t="s">
        <v>279</v>
      </c>
      <c r="I26" s="2" t="s">
        <v>44</v>
      </c>
      <c r="J26" s="112" t="s">
        <v>280</v>
      </c>
      <c r="K26" s="108"/>
    </row>
    <row r="27" spans="2:11" x14ac:dyDescent="0.15">
      <c r="B27" s="106"/>
      <c r="C27" s="106"/>
      <c r="D27" s="107"/>
      <c r="E27" s="107"/>
      <c r="F27" s="107"/>
      <c r="G27" s="141"/>
      <c r="H27" s="112"/>
      <c r="I27" s="2"/>
      <c r="J27" s="112"/>
      <c r="K27" s="108"/>
    </row>
    <row r="28" spans="2:11" x14ac:dyDescent="0.15">
      <c r="B28" s="106"/>
      <c r="C28" s="106"/>
      <c r="D28" s="107"/>
      <c r="E28" s="107"/>
      <c r="F28" s="107"/>
      <c r="G28" s="141"/>
      <c r="H28" s="112"/>
      <c r="I28" s="2"/>
      <c r="J28" s="112"/>
      <c r="K28" s="108"/>
    </row>
  </sheetData>
  <mergeCells count="15">
    <mergeCell ref="B18:C18"/>
    <mergeCell ref="E23:F23"/>
    <mergeCell ref="E24:F24"/>
    <mergeCell ref="B17:C17"/>
    <mergeCell ref="B2:C3"/>
    <mergeCell ref="D2:F2"/>
    <mergeCell ref="G2:G3"/>
    <mergeCell ref="H2:K2"/>
    <mergeCell ref="B4:C4"/>
    <mergeCell ref="B5:C5"/>
    <mergeCell ref="B6:B10"/>
    <mergeCell ref="B11:B13"/>
    <mergeCell ref="B14:C14"/>
    <mergeCell ref="B15:C15"/>
    <mergeCell ref="B16:C16"/>
  </mergeCells>
  <phoneticPr fontId="2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tabSelected="1" view="pageBreakPreview" zoomScale="70" zoomScaleNormal="100" zoomScaleSheetLayoutView="70" workbookViewId="0">
      <selection activeCell="K45" sqref="K45"/>
    </sheetView>
  </sheetViews>
  <sheetFormatPr defaultRowHeight="13.5" x14ac:dyDescent="0.15"/>
  <cols>
    <col min="1" max="1" width="1.625" style="82" customWidth="1"/>
    <col min="2" max="2" width="4.25" style="82" customWidth="1"/>
    <col min="3" max="3" width="11.625" style="82" customWidth="1"/>
    <col min="4" max="4" width="9" style="82" customWidth="1"/>
    <col min="5" max="6" width="9" style="82"/>
    <col min="7" max="7" width="7.5" style="82" customWidth="1"/>
    <col min="8" max="8" width="8.375" style="82" customWidth="1"/>
    <col min="9" max="9" width="9" style="82" customWidth="1"/>
    <col min="10" max="10" width="8.125" style="82" customWidth="1"/>
    <col min="11" max="11" width="5.125" style="82" customWidth="1"/>
    <col min="12" max="12" width="1.5" style="82" customWidth="1"/>
    <col min="13" max="16384" width="9" style="82"/>
  </cols>
  <sheetData>
    <row r="1" spans="2:11" ht="18" customHeight="1" thickBot="1" x14ac:dyDescent="0.2">
      <c r="C1" s="82" t="s">
        <v>148</v>
      </c>
      <c r="H1" s="82" t="s">
        <v>110</v>
      </c>
      <c r="I1" s="82" t="s">
        <v>150</v>
      </c>
      <c r="J1" s="82" t="s">
        <v>112</v>
      </c>
    </row>
    <row r="2" spans="2:11" ht="15" customHeight="1" thickTop="1" thickBot="1" x14ac:dyDescent="0.2">
      <c r="B2" s="150" t="s">
        <v>70</v>
      </c>
      <c r="C2" s="151"/>
      <c r="D2" s="154" t="s">
        <v>99</v>
      </c>
      <c r="E2" s="155"/>
      <c r="F2" s="156"/>
      <c r="G2" s="157" t="s">
        <v>98</v>
      </c>
      <c r="H2" s="154" t="s">
        <v>96</v>
      </c>
      <c r="I2" s="155"/>
      <c r="J2" s="155"/>
      <c r="K2" s="159"/>
    </row>
    <row r="3" spans="2:11" ht="14.25" customHeight="1" thickBot="1" x14ac:dyDescent="0.2">
      <c r="B3" s="152"/>
      <c r="C3" s="153"/>
      <c r="D3" s="83" t="s">
        <v>97</v>
      </c>
      <c r="E3" s="83" t="s">
        <v>71</v>
      </c>
      <c r="F3" s="83" t="s">
        <v>72</v>
      </c>
      <c r="G3" s="158"/>
      <c r="H3" s="83" t="s">
        <v>105</v>
      </c>
      <c r="I3" s="83" t="s">
        <v>106</v>
      </c>
      <c r="J3" s="83" t="s">
        <v>107</v>
      </c>
      <c r="K3" s="84" t="s">
        <v>44</v>
      </c>
    </row>
    <row r="4" spans="2:11" ht="14.25" customHeight="1" thickBot="1" x14ac:dyDescent="0.2">
      <c r="B4" s="142" t="s">
        <v>73</v>
      </c>
      <c r="C4" s="143"/>
      <c r="D4" s="103">
        <v>5830</v>
      </c>
      <c r="E4" s="103">
        <v>6013</v>
      </c>
      <c r="F4" s="103">
        <v>11843</v>
      </c>
      <c r="G4" s="103">
        <v>4765</v>
      </c>
      <c r="H4" s="104" t="s">
        <v>229</v>
      </c>
      <c r="I4" s="104" t="s">
        <v>113</v>
      </c>
      <c r="J4" s="104" t="s">
        <v>246</v>
      </c>
      <c r="K4" s="104" t="s">
        <v>114</v>
      </c>
    </row>
    <row r="5" spans="2:11" ht="14.25" thickBot="1" x14ac:dyDescent="0.2">
      <c r="B5" s="142" t="s">
        <v>74</v>
      </c>
      <c r="C5" s="143"/>
      <c r="D5" s="103">
        <v>2006</v>
      </c>
      <c r="E5" s="103">
        <v>2198</v>
      </c>
      <c r="F5" s="103">
        <v>4204</v>
      </c>
      <c r="G5" s="103">
        <v>1796</v>
      </c>
      <c r="H5" s="104" t="s">
        <v>121</v>
      </c>
      <c r="I5" s="104" t="s">
        <v>114</v>
      </c>
      <c r="J5" s="104" t="s">
        <v>153</v>
      </c>
      <c r="K5" s="104" t="s">
        <v>117</v>
      </c>
    </row>
    <row r="6" spans="2:11" ht="14.25" thickBot="1" x14ac:dyDescent="0.2">
      <c r="B6" s="147" t="s">
        <v>94</v>
      </c>
      <c r="C6" s="139" t="s">
        <v>75</v>
      </c>
      <c r="D6" s="103">
        <v>1047</v>
      </c>
      <c r="E6" s="103">
        <v>1143</v>
      </c>
      <c r="F6" s="103">
        <v>2190</v>
      </c>
      <c r="G6" s="103">
        <v>868</v>
      </c>
      <c r="H6" s="104" t="s">
        <v>120</v>
      </c>
      <c r="I6" s="104">
        <v>0</v>
      </c>
      <c r="J6" s="104" t="s">
        <v>120</v>
      </c>
      <c r="K6" s="104" t="s">
        <v>117</v>
      </c>
    </row>
    <row r="7" spans="2:11" ht="14.25" thickBot="1" x14ac:dyDescent="0.2">
      <c r="B7" s="148"/>
      <c r="C7" s="139" t="s">
        <v>76</v>
      </c>
      <c r="D7" s="103">
        <v>289</v>
      </c>
      <c r="E7" s="103">
        <v>302</v>
      </c>
      <c r="F7" s="103">
        <v>591</v>
      </c>
      <c r="G7" s="103">
        <v>219</v>
      </c>
      <c r="H7" s="104">
        <v>1</v>
      </c>
      <c r="I7" s="104">
        <v>0</v>
      </c>
      <c r="J7" s="104">
        <v>1</v>
      </c>
      <c r="K7" s="104">
        <v>0</v>
      </c>
    </row>
    <row r="8" spans="2:11" ht="14.25" thickBot="1" x14ac:dyDescent="0.2">
      <c r="B8" s="148"/>
      <c r="C8" s="139" t="s">
        <v>77</v>
      </c>
      <c r="D8" s="103">
        <v>256</v>
      </c>
      <c r="E8" s="103">
        <v>257</v>
      </c>
      <c r="F8" s="103">
        <v>513</v>
      </c>
      <c r="G8" s="103">
        <v>195</v>
      </c>
      <c r="H8" s="104">
        <v>1</v>
      </c>
      <c r="I8" s="104">
        <v>0</v>
      </c>
      <c r="J8" s="104">
        <v>1</v>
      </c>
      <c r="K8" s="104">
        <v>1</v>
      </c>
    </row>
    <row r="9" spans="2:11" ht="14.25" thickBot="1" x14ac:dyDescent="0.2">
      <c r="B9" s="148"/>
      <c r="C9" s="139" t="s">
        <v>78</v>
      </c>
      <c r="D9" s="103">
        <v>138</v>
      </c>
      <c r="E9" s="103">
        <v>138</v>
      </c>
      <c r="F9" s="103">
        <v>276</v>
      </c>
      <c r="G9" s="103">
        <v>99</v>
      </c>
      <c r="H9" s="104">
        <v>0</v>
      </c>
      <c r="I9" s="104" t="s">
        <v>116</v>
      </c>
      <c r="J9" s="104" t="s">
        <v>116</v>
      </c>
      <c r="K9" s="104" t="s">
        <v>119</v>
      </c>
    </row>
    <row r="10" spans="2:11" ht="14.25" thickBot="1" x14ac:dyDescent="0.2">
      <c r="B10" s="149"/>
      <c r="C10" s="98" t="s">
        <v>72</v>
      </c>
      <c r="D10" s="103">
        <v>1730</v>
      </c>
      <c r="E10" s="103">
        <v>1840</v>
      </c>
      <c r="F10" s="103">
        <v>3570</v>
      </c>
      <c r="G10" s="103">
        <v>1381</v>
      </c>
      <c r="H10" s="104" t="s">
        <v>117</v>
      </c>
      <c r="I10" s="104" t="s">
        <v>116</v>
      </c>
      <c r="J10" s="104" t="s">
        <v>120</v>
      </c>
      <c r="K10" s="104" t="s">
        <v>117</v>
      </c>
    </row>
    <row r="11" spans="2:11" ht="14.25" thickBot="1" x14ac:dyDescent="0.2">
      <c r="B11" s="147" t="s">
        <v>95</v>
      </c>
      <c r="C11" s="139" t="s">
        <v>79</v>
      </c>
      <c r="D11" s="103">
        <v>373</v>
      </c>
      <c r="E11" s="103">
        <v>357</v>
      </c>
      <c r="F11" s="103">
        <v>730</v>
      </c>
      <c r="G11" s="103">
        <v>247</v>
      </c>
      <c r="H11" s="104">
        <v>0</v>
      </c>
      <c r="I11" s="104">
        <v>0</v>
      </c>
      <c r="J11" s="104">
        <v>0</v>
      </c>
      <c r="K11" s="104">
        <v>0</v>
      </c>
    </row>
    <row r="12" spans="2:11" ht="14.25" thickBot="1" x14ac:dyDescent="0.2">
      <c r="B12" s="148"/>
      <c r="C12" s="139" t="s">
        <v>80</v>
      </c>
      <c r="D12" s="103">
        <v>278</v>
      </c>
      <c r="E12" s="103">
        <v>253</v>
      </c>
      <c r="F12" s="103">
        <v>531</v>
      </c>
      <c r="G12" s="103">
        <v>192</v>
      </c>
      <c r="H12" s="104">
        <v>0</v>
      </c>
      <c r="I12" s="104" t="s">
        <v>119</v>
      </c>
      <c r="J12" s="104" t="s">
        <v>119</v>
      </c>
      <c r="K12" s="104">
        <v>0</v>
      </c>
    </row>
    <row r="13" spans="2:11" ht="14.25" thickBot="1" x14ac:dyDescent="0.2">
      <c r="B13" s="149"/>
      <c r="C13" s="98" t="s">
        <v>72</v>
      </c>
      <c r="D13" s="103">
        <v>651</v>
      </c>
      <c r="E13" s="103">
        <v>610</v>
      </c>
      <c r="F13" s="103">
        <v>1261</v>
      </c>
      <c r="G13" s="103">
        <v>439</v>
      </c>
      <c r="H13" s="104">
        <v>0</v>
      </c>
      <c r="I13" s="104" t="s">
        <v>119</v>
      </c>
      <c r="J13" s="104" t="s">
        <v>119</v>
      </c>
      <c r="K13" s="104">
        <v>0</v>
      </c>
    </row>
    <row r="14" spans="2:11" ht="14.25" thickBot="1" x14ac:dyDescent="0.2">
      <c r="B14" s="142" t="s">
        <v>81</v>
      </c>
      <c r="C14" s="143"/>
      <c r="D14" s="103">
        <v>271</v>
      </c>
      <c r="E14" s="103">
        <v>275</v>
      </c>
      <c r="F14" s="103">
        <v>546</v>
      </c>
      <c r="G14" s="103">
        <v>202</v>
      </c>
      <c r="H14" s="104">
        <v>2</v>
      </c>
      <c r="I14" s="104" t="s">
        <v>119</v>
      </c>
      <c r="J14" s="104">
        <v>1</v>
      </c>
      <c r="K14" s="104">
        <v>0</v>
      </c>
    </row>
    <row r="15" spans="2:11" ht="14.25" thickBot="1" x14ac:dyDescent="0.2">
      <c r="B15" s="142" t="s">
        <v>82</v>
      </c>
      <c r="C15" s="143"/>
      <c r="D15" s="103">
        <v>654</v>
      </c>
      <c r="E15" s="103">
        <v>585</v>
      </c>
      <c r="F15" s="103">
        <v>1239</v>
      </c>
      <c r="G15" s="103">
        <v>510</v>
      </c>
      <c r="H15" s="104" t="s">
        <v>116</v>
      </c>
      <c r="I15" s="104" t="s">
        <v>122</v>
      </c>
      <c r="J15" s="104" t="s">
        <v>114</v>
      </c>
      <c r="K15" s="104">
        <v>1</v>
      </c>
    </row>
    <row r="16" spans="2:11" ht="14.25" thickBot="1" x14ac:dyDescent="0.2">
      <c r="B16" s="142" t="s">
        <v>83</v>
      </c>
      <c r="C16" s="143"/>
      <c r="D16" s="103">
        <v>133</v>
      </c>
      <c r="E16" s="103">
        <v>117</v>
      </c>
      <c r="F16" s="103">
        <v>250</v>
      </c>
      <c r="G16" s="103">
        <v>89</v>
      </c>
      <c r="H16" s="104">
        <v>0</v>
      </c>
      <c r="I16" s="104">
        <v>0</v>
      </c>
      <c r="J16" s="104">
        <v>0</v>
      </c>
      <c r="K16" s="104">
        <v>0</v>
      </c>
    </row>
    <row r="17" spans="2:11" ht="14.25" thickBot="1" x14ac:dyDescent="0.2">
      <c r="B17" s="142" t="s">
        <v>84</v>
      </c>
      <c r="C17" s="143"/>
      <c r="D17" s="103">
        <v>238</v>
      </c>
      <c r="E17" s="103">
        <v>248</v>
      </c>
      <c r="F17" s="103">
        <v>486</v>
      </c>
      <c r="G17" s="103">
        <v>201</v>
      </c>
      <c r="H17" s="104" t="s">
        <v>119</v>
      </c>
      <c r="I17" s="104" t="s">
        <v>119</v>
      </c>
      <c r="J17" s="104" t="s">
        <v>116</v>
      </c>
      <c r="K17" s="104">
        <v>0</v>
      </c>
    </row>
    <row r="18" spans="2:11" ht="14.25" thickBot="1" x14ac:dyDescent="0.2">
      <c r="B18" s="144" t="s">
        <v>85</v>
      </c>
      <c r="C18" s="145"/>
      <c r="D18" s="103">
        <v>147</v>
      </c>
      <c r="E18" s="103">
        <v>140</v>
      </c>
      <c r="F18" s="103">
        <v>287</v>
      </c>
      <c r="G18" s="103">
        <v>147</v>
      </c>
      <c r="H18" s="104">
        <v>0</v>
      </c>
      <c r="I18" s="104" t="s">
        <v>119</v>
      </c>
      <c r="J18" s="104" t="s">
        <v>119</v>
      </c>
      <c r="K18" s="104">
        <v>0</v>
      </c>
    </row>
    <row r="19" spans="2:11" ht="14.25" thickTop="1" x14ac:dyDescent="0.15">
      <c r="B19" s="106"/>
      <c r="C19" s="106"/>
      <c r="D19" s="107"/>
      <c r="E19" s="107"/>
      <c r="F19" s="107"/>
      <c r="G19" s="107"/>
      <c r="H19" s="108"/>
      <c r="I19" s="108"/>
      <c r="J19" s="108"/>
      <c r="K19" s="135" t="s">
        <v>140</v>
      </c>
    </row>
    <row r="20" spans="2:11" x14ac:dyDescent="0.15">
      <c r="B20" s="106"/>
      <c r="C20" s="2" t="s">
        <v>144</v>
      </c>
      <c r="D20" s="107"/>
      <c r="E20" s="107"/>
      <c r="F20" s="107"/>
      <c r="G20" s="107"/>
      <c r="H20" s="108"/>
      <c r="I20" s="108"/>
      <c r="J20" s="108"/>
      <c r="K20" s="108"/>
    </row>
    <row r="21" spans="2:11" x14ac:dyDescent="0.15">
      <c r="B21" s="106"/>
      <c r="C21" s="106" t="s">
        <v>145</v>
      </c>
      <c r="D21" s="107" t="s">
        <v>155</v>
      </c>
      <c r="E21" s="107"/>
      <c r="F21" s="107"/>
      <c r="G21" s="113" t="s">
        <v>247</v>
      </c>
      <c r="H21" s="114"/>
      <c r="I21" s="114"/>
      <c r="J21" s="114"/>
      <c r="K21" s="114"/>
    </row>
    <row r="22" spans="2:11" x14ac:dyDescent="0.15">
      <c r="B22" s="106"/>
      <c r="C22" s="106" t="s">
        <v>101</v>
      </c>
      <c r="D22" s="107" t="s">
        <v>248</v>
      </c>
      <c r="E22" s="107"/>
      <c r="F22" s="107"/>
      <c r="G22" s="107"/>
      <c r="H22" s="108"/>
      <c r="I22" s="108"/>
      <c r="J22" s="108" t="s">
        <v>102</v>
      </c>
      <c r="K22" s="108"/>
    </row>
    <row r="23" spans="2:11" x14ac:dyDescent="0.15">
      <c r="B23" s="106"/>
      <c r="C23" s="106" t="s">
        <v>63</v>
      </c>
      <c r="D23" s="107" t="s">
        <v>249</v>
      </c>
      <c r="E23" s="146" t="s">
        <v>250</v>
      </c>
      <c r="F23" s="146"/>
      <c r="G23" s="140" t="s">
        <v>14</v>
      </c>
      <c r="H23" s="140" t="s">
        <v>251</v>
      </c>
      <c r="I23" s="110" t="s">
        <v>39</v>
      </c>
      <c r="J23" s="140" t="s">
        <v>252</v>
      </c>
      <c r="K23" s="108"/>
    </row>
    <row r="24" spans="2:11" x14ac:dyDescent="0.15">
      <c r="B24" s="106"/>
      <c r="C24" s="106" t="s">
        <v>40</v>
      </c>
      <c r="D24" s="107" t="s">
        <v>253</v>
      </c>
      <c r="E24" s="146" t="s">
        <v>254</v>
      </c>
      <c r="F24" s="146"/>
      <c r="G24" s="111" t="s">
        <v>10</v>
      </c>
      <c r="H24" s="111" t="s">
        <v>255</v>
      </c>
      <c r="I24" s="26" t="s">
        <v>39</v>
      </c>
      <c r="J24" s="111" t="s">
        <v>256</v>
      </c>
      <c r="K24" s="108"/>
    </row>
    <row r="25" spans="2:11" x14ac:dyDescent="0.15">
      <c r="B25" s="106"/>
      <c r="C25" s="106" t="s">
        <v>64</v>
      </c>
      <c r="D25" s="107" t="s">
        <v>257</v>
      </c>
      <c r="E25" s="107"/>
      <c r="F25" s="107"/>
      <c r="G25" s="141" t="s">
        <v>11</v>
      </c>
      <c r="H25" s="112" t="s">
        <v>258</v>
      </c>
      <c r="I25" s="2" t="s">
        <v>39</v>
      </c>
      <c r="J25" s="112" t="s">
        <v>259</v>
      </c>
      <c r="K25" s="108"/>
    </row>
    <row r="26" spans="2:11" x14ac:dyDescent="0.15">
      <c r="B26" s="106"/>
      <c r="C26" s="106" t="s">
        <v>65</v>
      </c>
      <c r="D26" s="107" t="s">
        <v>260</v>
      </c>
      <c r="E26" s="107"/>
      <c r="F26" s="107"/>
      <c r="G26" s="141" t="s">
        <v>43</v>
      </c>
      <c r="H26" s="112" t="s">
        <v>261</v>
      </c>
      <c r="I26" s="2" t="s">
        <v>44</v>
      </c>
      <c r="J26" s="112" t="s">
        <v>262</v>
      </c>
      <c r="K26" s="108"/>
    </row>
    <row r="27" spans="2:11" x14ac:dyDescent="0.15">
      <c r="B27" s="106"/>
      <c r="C27" s="106"/>
      <c r="D27" s="107"/>
      <c r="E27" s="107"/>
      <c r="F27" s="107"/>
      <c r="G27" s="141"/>
      <c r="H27" s="112"/>
      <c r="I27" s="2"/>
      <c r="J27" s="112"/>
      <c r="K27" s="108"/>
    </row>
    <row r="28" spans="2:11" x14ac:dyDescent="0.15">
      <c r="B28" s="106"/>
      <c r="C28" s="106"/>
      <c r="D28" s="107"/>
      <c r="E28" s="107"/>
      <c r="F28" s="107"/>
      <c r="G28" s="141"/>
      <c r="H28" s="112"/>
      <c r="I28" s="2"/>
      <c r="J28" s="112"/>
      <c r="K28" s="108"/>
    </row>
  </sheetData>
  <mergeCells count="15">
    <mergeCell ref="B18:C18"/>
    <mergeCell ref="E23:F23"/>
    <mergeCell ref="E24:F24"/>
    <mergeCell ref="B17:C17"/>
    <mergeCell ref="B2:C3"/>
    <mergeCell ref="D2:F2"/>
    <mergeCell ref="G2:G3"/>
    <mergeCell ref="H2:K2"/>
    <mergeCell ref="B4:C4"/>
    <mergeCell ref="B5:C5"/>
    <mergeCell ref="B6:B10"/>
    <mergeCell ref="B11:B13"/>
    <mergeCell ref="B14:C14"/>
    <mergeCell ref="B15:C15"/>
    <mergeCell ref="B16:C16"/>
  </mergeCells>
  <phoneticPr fontId="2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tabSelected="1" view="pageBreakPreview" zoomScale="70" zoomScaleNormal="100" zoomScaleSheetLayoutView="70" workbookViewId="0">
      <selection activeCell="K45" sqref="K45"/>
    </sheetView>
  </sheetViews>
  <sheetFormatPr defaultRowHeight="13.5" x14ac:dyDescent="0.15"/>
  <cols>
    <col min="1" max="1" width="1.625" style="82" customWidth="1"/>
    <col min="2" max="2" width="4.25" style="82" customWidth="1"/>
    <col min="3" max="3" width="11.625" style="82" customWidth="1"/>
    <col min="4" max="4" width="9" style="82" customWidth="1"/>
    <col min="5" max="6" width="9" style="82"/>
    <col min="7" max="7" width="7.5" style="82" customWidth="1"/>
    <col min="8" max="8" width="8.375" style="82" customWidth="1"/>
    <col min="9" max="9" width="9" style="82" customWidth="1"/>
    <col min="10" max="10" width="8.125" style="82" customWidth="1"/>
    <col min="11" max="11" width="5.125" style="82" customWidth="1"/>
    <col min="12" max="12" width="1.5" style="82" customWidth="1"/>
    <col min="13" max="16384" width="9" style="82"/>
  </cols>
  <sheetData>
    <row r="1" spans="2:11" ht="18" customHeight="1" thickBot="1" x14ac:dyDescent="0.2">
      <c r="C1" s="82" t="s">
        <v>148</v>
      </c>
      <c r="H1" s="82" t="s">
        <v>110</v>
      </c>
      <c r="I1" s="82" t="s">
        <v>214</v>
      </c>
      <c r="J1" s="82" t="s">
        <v>112</v>
      </c>
    </row>
    <row r="2" spans="2:11" ht="15" customHeight="1" thickTop="1" thickBot="1" x14ac:dyDescent="0.2">
      <c r="B2" s="150" t="s">
        <v>70</v>
      </c>
      <c r="C2" s="151"/>
      <c r="D2" s="154" t="s">
        <v>99</v>
      </c>
      <c r="E2" s="155"/>
      <c r="F2" s="156"/>
      <c r="G2" s="157" t="s">
        <v>98</v>
      </c>
      <c r="H2" s="154" t="s">
        <v>96</v>
      </c>
      <c r="I2" s="155"/>
      <c r="J2" s="155"/>
      <c r="K2" s="159"/>
    </row>
    <row r="3" spans="2:11" ht="14.25" customHeight="1" thickBot="1" x14ac:dyDescent="0.2">
      <c r="B3" s="152"/>
      <c r="C3" s="153"/>
      <c r="D3" s="83" t="s">
        <v>97</v>
      </c>
      <c r="E3" s="83" t="s">
        <v>71</v>
      </c>
      <c r="F3" s="83" t="s">
        <v>72</v>
      </c>
      <c r="G3" s="158"/>
      <c r="H3" s="83" t="s">
        <v>105</v>
      </c>
      <c r="I3" s="83" t="s">
        <v>106</v>
      </c>
      <c r="J3" s="83" t="s">
        <v>107</v>
      </c>
      <c r="K3" s="84" t="s">
        <v>44</v>
      </c>
    </row>
    <row r="4" spans="2:11" ht="14.25" customHeight="1" thickBot="1" x14ac:dyDescent="0.2">
      <c r="B4" s="142" t="s">
        <v>73</v>
      </c>
      <c r="C4" s="143"/>
      <c r="D4" s="103">
        <v>5828</v>
      </c>
      <c r="E4" s="103">
        <v>6013</v>
      </c>
      <c r="F4" s="103">
        <v>11841</v>
      </c>
      <c r="G4" s="103">
        <v>4760</v>
      </c>
      <c r="H4" s="104" t="s">
        <v>116</v>
      </c>
      <c r="I4" s="104">
        <v>0</v>
      </c>
      <c r="J4" s="104" t="s">
        <v>116</v>
      </c>
      <c r="K4" s="104" t="s">
        <v>122</v>
      </c>
    </row>
    <row r="5" spans="2:11" ht="14.25" thickBot="1" x14ac:dyDescent="0.2">
      <c r="B5" s="142" t="s">
        <v>74</v>
      </c>
      <c r="C5" s="143"/>
      <c r="D5" s="103">
        <v>2005</v>
      </c>
      <c r="E5" s="103">
        <v>2202</v>
      </c>
      <c r="F5" s="103">
        <v>4207</v>
      </c>
      <c r="G5" s="103">
        <v>1795</v>
      </c>
      <c r="H5" s="104" t="s">
        <v>119</v>
      </c>
      <c r="I5" s="104">
        <v>4</v>
      </c>
      <c r="J5" s="104">
        <v>3</v>
      </c>
      <c r="K5" s="104" t="s">
        <v>119</v>
      </c>
    </row>
    <row r="6" spans="2:11" ht="14.25" thickBot="1" x14ac:dyDescent="0.2">
      <c r="B6" s="147" t="s">
        <v>94</v>
      </c>
      <c r="C6" s="139" t="s">
        <v>75</v>
      </c>
      <c r="D6" s="103">
        <v>1049</v>
      </c>
      <c r="E6" s="103">
        <v>1150</v>
      </c>
      <c r="F6" s="103">
        <v>2199</v>
      </c>
      <c r="G6" s="103">
        <v>870</v>
      </c>
      <c r="H6" s="104">
        <v>2</v>
      </c>
      <c r="I6" s="104">
        <v>7</v>
      </c>
      <c r="J6" s="104">
        <v>9</v>
      </c>
      <c r="K6" s="104">
        <v>2</v>
      </c>
    </row>
    <row r="7" spans="2:11" ht="14.25" thickBot="1" x14ac:dyDescent="0.2">
      <c r="B7" s="148"/>
      <c r="C7" s="139" t="s">
        <v>76</v>
      </c>
      <c r="D7" s="103">
        <v>290</v>
      </c>
      <c r="E7" s="103">
        <v>302</v>
      </c>
      <c r="F7" s="103">
        <v>592</v>
      </c>
      <c r="G7" s="103">
        <v>220</v>
      </c>
      <c r="H7" s="104">
        <v>1</v>
      </c>
      <c r="I7" s="104">
        <v>0</v>
      </c>
      <c r="J7" s="104">
        <v>1</v>
      </c>
      <c r="K7" s="104">
        <v>1</v>
      </c>
    </row>
    <row r="8" spans="2:11" ht="14.25" thickBot="1" x14ac:dyDescent="0.2">
      <c r="B8" s="148"/>
      <c r="C8" s="139" t="s">
        <v>77</v>
      </c>
      <c r="D8" s="103">
        <v>255</v>
      </c>
      <c r="E8" s="103">
        <v>256</v>
      </c>
      <c r="F8" s="103">
        <v>511</v>
      </c>
      <c r="G8" s="103">
        <v>194</v>
      </c>
      <c r="H8" s="104" t="s">
        <v>119</v>
      </c>
      <c r="I8" s="104" t="s">
        <v>119</v>
      </c>
      <c r="J8" s="104" t="s">
        <v>116</v>
      </c>
      <c r="K8" s="104" t="s">
        <v>119</v>
      </c>
    </row>
    <row r="9" spans="2:11" ht="14.25" thickBot="1" x14ac:dyDescent="0.2">
      <c r="B9" s="148"/>
      <c r="C9" s="139" t="s">
        <v>78</v>
      </c>
      <c r="D9" s="103">
        <v>139</v>
      </c>
      <c r="E9" s="103">
        <v>138</v>
      </c>
      <c r="F9" s="103">
        <v>277</v>
      </c>
      <c r="G9" s="103">
        <v>99</v>
      </c>
      <c r="H9" s="104">
        <v>1</v>
      </c>
      <c r="I9" s="104">
        <v>0</v>
      </c>
      <c r="J9" s="104">
        <v>1</v>
      </c>
      <c r="K9" s="104">
        <v>0</v>
      </c>
    </row>
    <row r="10" spans="2:11" ht="14.25" thickBot="1" x14ac:dyDescent="0.2">
      <c r="B10" s="149"/>
      <c r="C10" s="98" t="s">
        <v>72</v>
      </c>
      <c r="D10" s="103">
        <v>1733</v>
      </c>
      <c r="E10" s="103">
        <v>1846</v>
      </c>
      <c r="F10" s="103">
        <v>3579</v>
      </c>
      <c r="G10" s="103">
        <v>1383</v>
      </c>
      <c r="H10" s="104">
        <v>3</v>
      </c>
      <c r="I10" s="104">
        <v>6</v>
      </c>
      <c r="J10" s="104">
        <v>9</v>
      </c>
      <c r="K10" s="104">
        <v>2</v>
      </c>
    </row>
    <row r="11" spans="2:11" ht="14.25" thickBot="1" x14ac:dyDescent="0.2">
      <c r="B11" s="147" t="s">
        <v>95</v>
      </c>
      <c r="C11" s="139" t="s">
        <v>79</v>
      </c>
      <c r="D11" s="103">
        <v>374</v>
      </c>
      <c r="E11" s="103">
        <v>353</v>
      </c>
      <c r="F11" s="103">
        <v>727</v>
      </c>
      <c r="G11" s="103">
        <v>247</v>
      </c>
      <c r="H11" s="104">
        <v>1</v>
      </c>
      <c r="I11" s="104" t="s">
        <v>117</v>
      </c>
      <c r="J11" s="104" t="s">
        <v>118</v>
      </c>
      <c r="K11" s="104">
        <v>0</v>
      </c>
    </row>
    <row r="12" spans="2:11" ht="14.25" thickBot="1" x14ac:dyDescent="0.2">
      <c r="B12" s="148"/>
      <c r="C12" s="139" t="s">
        <v>80</v>
      </c>
      <c r="D12" s="103">
        <v>277</v>
      </c>
      <c r="E12" s="103">
        <v>251</v>
      </c>
      <c r="F12" s="103">
        <v>528</v>
      </c>
      <c r="G12" s="103">
        <v>189</v>
      </c>
      <c r="H12" s="104" t="s">
        <v>119</v>
      </c>
      <c r="I12" s="104" t="s">
        <v>116</v>
      </c>
      <c r="J12" s="104" t="s">
        <v>118</v>
      </c>
      <c r="K12" s="104" t="s">
        <v>118</v>
      </c>
    </row>
    <row r="13" spans="2:11" ht="14.25" thickBot="1" x14ac:dyDescent="0.2">
      <c r="B13" s="149"/>
      <c r="C13" s="98" t="s">
        <v>72</v>
      </c>
      <c r="D13" s="103">
        <v>651</v>
      </c>
      <c r="E13" s="103">
        <v>604</v>
      </c>
      <c r="F13" s="103">
        <v>1255</v>
      </c>
      <c r="G13" s="103">
        <v>436</v>
      </c>
      <c r="H13" s="104">
        <v>0</v>
      </c>
      <c r="I13" s="104" t="s">
        <v>120</v>
      </c>
      <c r="J13" s="104" t="s">
        <v>120</v>
      </c>
      <c r="K13" s="104" t="s">
        <v>118</v>
      </c>
    </row>
    <row r="14" spans="2:11" ht="14.25" thickBot="1" x14ac:dyDescent="0.2">
      <c r="B14" s="142" t="s">
        <v>81</v>
      </c>
      <c r="C14" s="143"/>
      <c r="D14" s="103">
        <v>270</v>
      </c>
      <c r="E14" s="103">
        <v>275</v>
      </c>
      <c r="F14" s="103">
        <v>545</v>
      </c>
      <c r="G14" s="103">
        <v>202</v>
      </c>
      <c r="H14" s="104" t="s">
        <v>119</v>
      </c>
      <c r="I14" s="104">
        <v>0</v>
      </c>
      <c r="J14" s="104" t="s">
        <v>119</v>
      </c>
      <c r="K14" s="104">
        <v>0</v>
      </c>
    </row>
    <row r="15" spans="2:11" ht="14.25" thickBot="1" x14ac:dyDescent="0.2">
      <c r="B15" s="142" t="s">
        <v>82</v>
      </c>
      <c r="C15" s="143"/>
      <c r="D15" s="103">
        <v>654</v>
      </c>
      <c r="E15" s="103">
        <v>585</v>
      </c>
      <c r="F15" s="103">
        <v>1239</v>
      </c>
      <c r="G15" s="103">
        <v>510</v>
      </c>
      <c r="H15" s="104">
        <v>0</v>
      </c>
      <c r="I15" s="104">
        <v>0</v>
      </c>
      <c r="J15" s="104">
        <v>0</v>
      </c>
      <c r="K15" s="104">
        <v>0</v>
      </c>
    </row>
    <row r="16" spans="2:11" ht="14.25" thickBot="1" x14ac:dyDescent="0.2">
      <c r="B16" s="142" t="s">
        <v>83</v>
      </c>
      <c r="C16" s="143"/>
      <c r="D16" s="103">
        <v>134</v>
      </c>
      <c r="E16" s="103">
        <v>117</v>
      </c>
      <c r="F16" s="103">
        <v>251</v>
      </c>
      <c r="G16" s="103">
        <v>89</v>
      </c>
      <c r="H16" s="104">
        <v>1</v>
      </c>
      <c r="I16" s="104">
        <v>0</v>
      </c>
      <c r="J16" s="104">
        <v>1</v>
      </c>
      <c r="K16" s="104">
        <v>0</v>
      </c>
    </row>
    <row r="17" spans="2:11" ht="14.25" thickBot="1" x14ac:dyDescent="0.2">
      <c r="B17" s="142" t="s">
        <v>84</v>
      </c>
      <c r="C17" s="143"/>
      <c r="D17" s="103">
        <v>237</v>
      </c>
      <c r="E17" s="103">
        <v>246</v>
      </c>
      <c r="F17" s="103">
        <v>483</v>
      </c>
      <c r="G17" s="103">
        <v>198</v>
      </c>
      <c r="H17" s="104" t="s">
        <v>119</v>
      </c>
      <c r="I17" s="104" t="s">
        <v>116</v>
      </c>
      <c r="J17" s="104" t="s">
        <v>118</v>
      </c>
      <c r="K17" s="104" t="s">
        <v>118</v>
      </c>
    </row>
    <row r="18" spans="2:11" ht="14.25" thickBot="1" x14ac:dyDescent="0.2">
      <c r="B18" s="144" t="s">
        <v>85</v>
      </c>
      <c r="C18" s="145"/>
      <c r="D18" s="103">
        <v>144</v>
      </c>
      <c r="E18" s="103">
        <v>138</v>
      </c>
      <c r="F18" s="103">
        <v>282</v>
      </c>
      <c r="G18" s="103">
        <v>147</v>
      </c>
      <c r="H18" s="104" t="s">
        <v>118</v>
      </c>
      <c r="I18" s="104" t="s">
        <v>116</v>
      </c>
      <c r="J18" s="104" t="s">
        <v>122</v>
      </c>
      <c r="K18" s="104">
        <v>0</v>
      </c>
    </row>
    <row r="19" spans="2:11" ht="14.25" thickTop="1" x14ac:dyDescent="0.15">
      <c r="B19" s="106"/>
      <c r="C19" s="106"/>
      <c r="D19" s="107"/>
      <c r="E19" s="107"/>
      <c r="F19" s="107"/>
      <c r="G19" s="107"/>
      <c r="H19" s="108"/>
      <c r="I19" s="108"/>
      <c r="J19" s="108"/>
      <c r="K19" s="135" t="s">
        <v>140</v>
      </c>
    </row>
    <row r="20" spans="2:11" x14ac:dyDescent="0.15">
      <c r="B20" s="106"/>
      <c r="C20" s="2" t="s">
        <v>144</v>
      </c>
      <c r="D20" s="107"/>
      <c r="E20" s="107"/>
      <c r="F20" s="107"/>
      <c r="G20" s="107"/>
      <c r="H20" s="108"/>
      <c r="I20" s="108"/>
      <c r="J20" s="108"/>
      <c r="K20" s="108"/>
    </row>
    <row r="21" spans="2:11" x14ac:dyDescent="0.15">
      <c r="B21" s="106"/>
      <c r="C21" s="106" t="s">
        <v>145</v>
      </c>
      <c r="D21" s="107" t="s">
        <v>150</v>
      </c>
      <c r="E21" s="107"/>
      <c r="F21" s="107"/>
      <c r="G21" s="113" t="s">
        <v>230</v>
      </c>
      <c r="H21" s="114"/>
      <c r="I21" s="114"/>
      <c r="J21" s="114"/>
      <c r="K21" s="114"/>
    </row>
    <row r="22" spans="2:11" x14ac:dyDescent="0.15">
      <c r="B22" s="106"/>
      <c r="C22" s="106" t="s">
        <v>101</v>
      </c>
      <c r="D22" s="107" t="s">
        <v>231</v>
      </c>
      <c r="E22" s="107"/>
      <c r="F22" s="107"/>
      <c r="G22" s="107"/>
      <c r="H22" s="108"/>
      <c r="I22" s="108"/>
      <c r="J22" s="108" t="s">
        <v>102</v>
      </c>
      <c r="K22" s="108"/>
    </row>
    <row r="23" spans="2:11" x14ac:dyDescent="0.15">
      <c r="B23" s="106"/>
      <c r="C23" s="106" t="s">
        <v>63</v>
      </c>
      <c r="D23" s="107" t="s">
        <v>232</v>
      </c>
      <c r="E23" s="146" t="s">
        <v>233</v>
      </c>
      <c r="F23" s="146"/>
      <c r="G23" s="140" t="s">
        <v>14</v>
      </c>
      <c r="H23" s="140" t="s">
        <v>234</v>
      </c>
      <c r="I23" s="110" t="s">
        <v>39</v>
      </c>
      <c r="J23" s="140" t="s">
        <v>235</v>
      </c>
      <c r="K23" s="108"/>
    </row>
    <row r="24" spans="2:11" x14ac:dyDescent="0.15">
      <c r="B24" s="106"/>
      <c r="C24" s="106" t="s">
        <v>40</v>
      </c>
      <c r="D24" s="107" t="s">
        <v>236</v>
      </c>
      <c r="E24" s="146" t="s">
        <v>237</v>
      </c>
      <c r="F24" s="146"/>
      <c r="G24" s="111" t="s">
        <v>10</v>
      </c>
      <c r="H24" s="111" t="s">
        <v>238</v>
      </c>
      <c r="I24" s="26" t="s">
        <v>39</v>
      </c>
      <c r="J24" s="111" t="s">
        <v>239</v>
      </c>
      <c r="K24" s="108"/>
    </row>
    <row r="25" spans="2:11" x14ac:dyDescent="0.15">
      <c r="B25" s="106"/>
      <c r="C25" s="106" t="s">
        <v>64</v>
      </c>
      <c r="D25" s="107" t="s">
        <v>240</v>
      </c>
      <c r="E25" s="107"/>
      <c r="F25" s="107"/>
      <c r="G25" s="141" t="s">
        <v>11</v>
      </c>
      <c r="H25" s="112" t="s">
        <v>241</v>
      </c>
      <c r="I25" s="2" t="s">
        <v>39</v>
      </c>
      <c r="J25" s="112" t="s">
        <v>242</v>
      </c>
      <c r="K25" s="108"/>
    </row>
    <row r="26" spans="2:11" x14ac:dyDescent="0.15">
      <c r="B26" s="106"/>
      <c r="C26" s="106" t="s">
        <v>65</v>
      </c>
      <c r="D26" s="107" t="s">
        <v>243</v>
      </c>
      <c r="E26" s="107"/>
      <c r="F26" s="107"/>
      <c r="G26" s="141" t="s">
        <v>43</v>
      </c>
      <c r="H26" s="112" t="s">
        <v>244</v>
      </c>
      <c r="I26" s="2" t="s">
        <v>44</v>
      </c>
      <c r="J26" s="112" t="s">
        <v>245</v>
      </c>
      <c r="K26" s="108"/>
    </row>
    <row r="27" spans="2:11" x14ac:dyDescent="0.15">
      <c r="B27" s="106"/>
      <c r="C27" s="106"/>
      <c r="D27" s="107"/>
      <c r="E27" s="107"/>
      <c r="F27" s="107"/>
      <c r="G27" s="141"/>
      <c r="H27" s="112"/>
      <c r="I27" s="2"/>
      <c r="J27" s="112"/>
      <c r="K27" s="108"/>
    </row>
    <row r="28" spans="2:11" x14ac:dyDescent="0.15">
      <c r="B28" s="106"/>
      <c r="C28" s="106"/>
      <c r="D28" s="107"/>
      <c r="E28" s="107"/>
      <c r="F28" s="107"/>
      <c r="G28" s="141"/>
      <c r="H28" s="112"/>
      <c r="I28" s="2"/>
      <c r="J28" s="112"/>
      <c r="K28" s="108"/>
    </row>
  </sheetData>
  <mergeCells count="15">
    <mergeCell ref="B18:C18"/>
    <mergeCell ref="E23:F23"/>
    <mergeCell ref="E24:F24"/>
    <mergeCell ref="B17:C17"/>
    <mergeCell ref="B2:C3"/>
    <mergeCell ref="D2:F2"/>
    <mergeCell ref="G2:G3"/>
    <mergeCell ref="H2:K2"/>
    <mergeCell ref="B4:C4"/>
    <mergeCell ref="B5:C5"/>
    <mergeCell ref="B6:B10"/>
    <mergeCell ref="B11:B13"/>
    <mergeCell ref="B14:C14"/>
    <mergeCell ref="B15:C15"/>
    <mergeCell ref="B16:C16"/>
  </mergeCells>
  <phoneticPr fontId="2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tabSelected="1" view="pageBreakPreview" zoomScale="70" zoomScaleNormal="100" zoomScaleSheetLayoutView="70" workbookViewId="0">
      <selection activeCell="K45" sqref="K45"/>
    </sheetView>
  </sheetViews>
  <sheetFormatPr defaultRowHeight="13.5" x14ac:dyDescent="0.15"/>
  <cols>
    <col min="1" max="1" width="1.625" style="82" customWidth="1"/>
    <col min="2" max="2" width="4.25" style="82" customWidth="1"/>
    <col min="3" max="3" width="11.625" style="82" customWidth="1"/>
    <col min="4" max="4" width="9" style="82" customWidth="1"/>
    <col min="5" max="6" width="9" style="82"/>
    <col min="7" max="7" width="7.5" style="82" customWidth="1"/>
    <col min="8" max="8" width="8.375" style="82" customWidth="1"/>
    <col min="9" max="9" width="9" style="82" customWidth="1"/>
    <col min="10" max="10" width="8.125" style="82" customWidth="1"/>
    <col min="11" max="11" width="5.125" style="82" customWidth="1"/>
    <col min="12" max="12" width="1.5" style="82" customWidth="1"/>
    <col min="13" max="16384" width="9" style="82"/>
  </cols>
  <sheetData>
    <row r="1" spans="2:11" ht="18" customHeight="1" thickBot="1" x14ac:dyDescent="0.2">
      <c r="C1" s="82" t="s">
        <v>148</v>
      </c>
      <c r="H1" s="82" t="s">
        <v>110</v>
      </c>
      <c r="I1" s="82" t="s">
        <v>197</v>
      </c>
      <c r="J1" s="82" t="s">
        <v>112</v>
      </c>
    </row>
    <row r="2" spans="2:11" ht="15" customHeight="1" thickTop="1" thickBot="1" x14ac:dyDescent="0.2">
      <c r="B2" s="150" t="s">
        <v>70</v>
      </c>
      <c r="C2" s="151"/>
      <c r="D2" s="154" t="s">
        <v>99</v>
      </c>
      <c r="E2" s="155"/>
      <c r="F2" s="156"/>
      <c r="G2" s="157" t="s">
        <v>98</v>
      </c>
      <c r="H2" s="154" t="s">
        <v>96</v>
      </c>
      <c r="I2" s="155"/>
      <c r="J2" s="155"/>
      <c r="K2" s="159"/>
    </row>
    <row r="3" spans="2:11" ht="14.25" customHeight="1" thickBot="1" x14ac:dyDescent="0.2">
      <c r="B3" s="152"/>
      <c r="C3" s="153"/>
      <c r="D3" s="83" t="s">
        <v>97</v>
      </c>
      <c r="E3" s="83" t="s">
        <v>71</v>
      </c>
      <c r="F3" s="83" t="s">
        <v>72</v>
      </c>
      <c r="G3" s="158"/>
      <c r="H3" s="83" t="s">
        <v>105</v>
      </c>
      <c r="I3" s="83" t="s">
        <v>106</v>
      </c>
      <c r="J3" s="83" t="s">
        <v>107</v>
      </c>
      <c r="K3" s="84" t="s">
        <v>44</v>
      </c>
    </row>
    <row r="4" spans="2:11" ht="14.25" customHeight="1" thickBot="1" x14ac:dyDescent="0.2">
      <c r="B4" s="142" t="s">
        <v>73</v>
      </c>
      <c r="C4" s="143"/>
      <c r="D4" s="103">
        <v>5818</v>
      </c>
      <c r="E4" s="103">
        <v>6012</v>
      </c>
      <c r="F4" s="103">
        <v>11830</v>
      </c>
      <c r="G4" s="103">
        <v>4756</v>
      </c>
      <c r="H4" s="104" t="s">
        <v>154</v>
      </c>
      <c r="I4" s="104" t="s">
        <v>119</v>
      </c>
      <c r="J4" s="104" t="s">
        <v>176</v>
      </c>
      <c r="K4" s="104" t="s">
        <v>117</v>
      </c>
    </row>
    <row r="5" spans="2:11" ht="14.25" thickBot="1" x14ac:dyDescent="0.2">
      <c r="B5" s="142" t="s">
        <v>74</v>
      </c>
      <c r="C5" s="143"/>
      <c r="D5" s="103">
        <v>2006</v>
      </c>
      <c r="E5" s="103">
        <v>2210</v>
      </c>
      <c r="F5" s="103">
        <v>4216</v>
      </c>
      <c r="G5" s="103">
        <v>1799</v>
      </c>
      <c r="H5" s="104">
        <v>1</v>
      </c>
      <c r="I5" s="104">
        <v>8</v>
      </c>
      <c r="J5" s="104">
        <v>9</v>
      </c>
      <c r="K5" s="104">
        <v>4</v>
      </c>
    </row>
    <row r="6" spans="2:11" ht="14.25" thickBot="1" x14ac:dyDescent="0.2">
      <c r="B6" s="147" t="s">
        <v>94</v>
      </c>
      <c r="C6" s="139" t="s">
        <v>75</v>
      </c>
      <c r="D6" s="103">
        <v>1050</v>
      </c>
      <c r="E6" s="103">
        <v>1148</v>
      </c>
      <c r="F6" s="103">
        <v>2198</v>
      </c>
      <c r="G6" s="103">
        <v>872</v>
      </c>
      <c r="H6" s="104">
        <v>1</v>
      </c>
      <c r="I6" s="104" t="s">
        <v>116</v>
      </c>
      <c r="J6" s="104" t="s">
        <v>119</v>
      </c>
      <c r="K6" s="104">
        <v>2</v>
      </c>
    </row>
    <row r="7" spans="2:11" ht="14.25" thickBot="1" x14ac:dyDescent="0.2">
      <c r="B7" s="148"/>
      <c r="C7" s="139" t="s">
        <v>76</v>
      </c>
      <c r="D7" s="103">
        <v>292</v>
      </c>
      <c r="E7" s="103">
        <v>301</v>
      </c>
      <c r="F7" s="103">
        <v>593</v>
      </c>
      <c r="G7" s="103">
        <v>219</v>
      </c>
      <c r="H7" s="104">
        <v>2</v>
      </c>
      <c r="I7" s="104" t="s">
        <v>119</v>
      </c>
      <c r="J7" s="104">
        <v>1</v>
      </c>
      <c r="K7" s="104" t="s">
        <v>119</v>
      </c>
    </row>
    <row r="8" spans="2:11" ht="14.25" thickBot="1" x14ac:dyDescent="0.2">
      <c r="B8" s="148"/>
      <c r="C8" s="139" t="s">
        <v>77</v>
      </c>
      <c r="D8" s="103">
        <v>254</v>
      </c>
      <c r="E8" s="103">
        <v>257</v>
      </c>
      <c r="F8" s="103">
        <v>511</v>
      </c>
      <c r="G8" s="103">
        <v>193</v>
      </c>
      <c r="H8" s="104" t="s">
        <v>119</v>
      </c>
      <c r="I8" s="104">
        <v>1</v>
      </c>
      <c r="J8" s="104">
        <v>0</v>
      </c>
      <c r="K8" s="104" t="s">
        <v>119</v>
      </c>
    </row>
    <row r="9" spans="2:11" ht="14.25" thickBot="1" x14ac:dyDescent="0.2">
      <c r="B9" s="148"/>
      <c r="C9" s="139" t="s">
        <v>78</v>
      </c>
      <c r="D9" s="103">
        <v>138</v>
      </c>
      <c r="E9" s="103">
        <v>136</v>
      </c>
      <c r="F9" s="103">
        <v>274</v>
      </c>
      <c r="G9" s="103">
        <v>99</v>
      </c>
      <c r="H9" s="104" t="s">
        <v>119</v>
      </c>
      <c r="I9" s="104" t="s">
        <v>116</v>
      </c>
      <c r="J9" s="104" t="s">
        <v>118</v>
      </c>
      <c r="K9" s="104">
        <v>0</v>
      </c>
    </row>
    <row r="10" spans="2:11" ht="14.25" thickBot="1" x14ac:dyDescent="0.2">
      <c r="B10" s="149"/>
      <c r="C10" s="98" t="s">
        <v>72</v>
      </c>
      <c r="D10" s="103">
        <v>1734</v>
      </c>
      <c r="E10" s="103">
        <v>1842</v>
      </c>
      <c r="F10" s="103">
        <v>3576</v>
      </c>
      <c r="G10" s="103">
        <v>1383</v>
      </c>
      <c r="H10" s="104">
        <v>1</v>
      </c>
      <c r="I10" s="104" t="s">
        <v>117</v>
      </c>
      <c r="J10" s="104" t="s">
        <v>118</v>
      </c>
      <c r="K10" s="104">
        <v>0</v>
      </c>
    </row>
    <row r="11" spans="2:11" ht="14.25" thickBot="1" x14ac:dyDescent="0.2">
      <c r="B11" s="147" t="s">
        <v>95</v>
      </c>
      <c r="C11" s="139" t="s">
        <v>79</v>
      </c>
      <c r="D11" s="103">
        <v>374</v>
      </c>
      <c r="E11" s="103">
        <v>352</v>
      </c>
      <c r="F11" s="103">
        <v>726</v>
      </c>
      <c r="G11" s="103">
        <v>247</v>
      </c>
      <c r="H11" s="104">
        <v>0</v>
      </c>
      <c r="I11" s="104" t="s">
        <v>119</v>
      </c>
      <c r="J11" s="104" t="s">
        <v>119</v>
      </c>
      <c r="K11" s="104">
        <v>0</v>
      </c>
    </row>
    <row r="12" spans="2:11" ht="14.25" thickBot="1" x14ac:dyDescent="0.2">
      <c r="B12" s="148"/>
      <c r="C12" s="139" t="s">
        <v>80</v>
      </c>
      <c r="D12" s="103">
        <v>274</v>
      </c>
      <c r="E12" s="103">
        <v>251</v>
      </c>
      <c r="F12" s="103">
        <v>525</v>
      </c>
      <c r="G12" s="103">
        <v>186</v>
      </c>
      <c r="H12" s="104" t="s">
        <v>118</v>
      </c>
      <c r="I12" s="104">
        <v>0</v>
      </c>
      <c r="J12" s="104" t="s">
        <v>118</v>
      </c>
      <c r="K12" s="104" t="s">
        <v>118</v>
      </c>
    </row>
    <row r="13" spans="2:11" ht="14.25" thickBot="1" x14ac:dyDescent="0.2">
      <c r="B13" s="149"/>
      <c r="C13" s="98" t="s">
        <v>72</v>
      </c>
      <c r="D13" s="103">
        <v>648</v>
      </c>
      <c r="E13" s="103">
        <v>603</v>
      </c>
      <c r="F13" s="103">
        <v>1251</v>
      </c>
      <c r="G13" s="103">
        <v>433</v>
      </c>
      <c r="H13" s="104" t="s">
        <v>118</v>
      </c>
      <c r="I13" s="104" t="s">
        <v>119</v>
      </c>
      <c r="J13" s="104" t="s">
        <v>117</v>
      </c>
      <c r="K13" s="104" t="s">
        <v>118</v>
      </c>
    </row>
    <row r="14" spans="2:11" ht="14.25" thickBot="1" x14ac:dyDescent="0.2">
      <c r="B14" s="142" t="s">
        <v>81</v>
      </c>
      <c r="C14" s="143"/>
      <c r="D14" s="103">
        <v>270</v>
      </c>
      <c r="E14" s="103">
        <v>273</v>
      </c>
      <c r="F14" s="103">
        <v>543</v>
      </c>
      <c r="G14" s="103">
        <v>203</v>
      </c>
      <c r="H14" s="104">
        <v>0</v>
      </c>
      <c r="I14" s="104" t="s">
        <v>116</v>
      </c>
      <c r="J14" s="104" t="s">
        <v>116</v>
      </c>
      <c r="K14" s="104">
        <v>1</v>
      </c>
    </row>
    <row r="15" spans="2:11" ht="14.25" thickBot="1" x14ac:dyDescent="0.2">
      <c r="B15" s="142" t="s">
        <v>82</v>
      </c>
      <c r="C15" s="143"/>
      <c r="D15" s="103">
        <v>649</v>
      </c>
      <c r="E15" s="103">
        <v>586</v>
      </c>
      <c r="F15" s="103">
        <v>1235</v>
      </c>
      <c r="G15" s="103">
        <v>506</v>
      </c>
      <c r="H15" s="104" t="s">
        <v>122</v>
      </c>
      <c r="I15" s="104">
        <v>1</v>
      </c>
      <c r="J15" s="104" t="s">
        <v>117</v>
      </c>
      <c r="K15" s="104" t="s">
        <v>117</v>
      </c>
    </row>
    <row r="16" spans="2:11" ht="14.25" thickBot="1" x14ac:dyDescent="0.2">
      <c r="B16" s="142" t="s">
        <v>83</v>
      </c>
      <c r="C16" s="143"/>
      <c r="D16" s="103">
        <v>133</v>
      </c>
      <c r="E16" s="103">
        <v>116</v>
      </c>
      <c r="F16" s="103">
        <v>249</v>
      </c>
      <c r="G16" s="103">
        <v>89</v>
      </c>
      <c r="H16" s="104" t="s">
        <v>119</v>
      </c>
      <c r="I16" s="104" t="s">
        <v>119</v>
      </c>
      <c r="J16" s="104" t="s">
        <v>116</v>
      </c>
      <c r="K16" s="104">
        <v>0</v>
      </c>
    </row>
    <row r="17" spans="2:11" ht="14.25" thickBot="1" x14ac:dyDescent="0.2">
      <c r="B17" s="142" t="s">
        <v>84</v>
      </c>
      <c r="C17" s="143"/>
      <c r="D17" s="103">
        <v>235</v>
      </c>
      <c r="E17" s="103">
        <v>244</v>
      </c>
      <c r="F17" s="103">
        <v>479</v>
      </c>
      <c r="G17" s="103">
        <v>196</v>
      </c>
      <c r="H17" s="104" t="s">
        <v>116</v>
      </c>
      <c r="I17" s="104" t="s">
        <v>116</v>
      </c>
      <c r="J17" s="104" t="s">
        <v>117</v>
      </c>
      <c r="K17" s="104" t="s">
        <v>116</v>
      </c>
    </row>
    <row r="18" spans="2:11" ht="14.25" thickBot="1" x14ac:dyDescent="0.2">
      <c r="B18" s="144" t="s">
        <v>85</v>
      </c>
      <c r="C18" s="145"/>
      <c r="D18" s="103">
        <v>143</v>
      </c>
      <c r="E18" s="103">
        <v>138</v>
      </c>
      <c r="F18" s="103">
        <v>281</v>
      </c>
      <c r="G18" s="103">
        <v>147</v>
      </c>
      <c r="H18" s="104" t="s">
        <v>119</v>
      </c>
      <c r="I18" s="104">
        <v>0</v>
      </c>
      <c r="J18" s="104" t="s">
        <v>119</v>
      </c>
      <c r="K18" s="104">
        <v>0</v>
      </c>
    </row>
    <row r="19" spans="2:11" ht="14.25" thickTop="1" x14ac:dyDescent="0.15">
      <c r="B19" s="106"/>
      <c r="C19" s="106"/>
      <c r="D19" s="107"/>
      <c r="E19" s="107"/>
      <c r="F19" s="107"/>
      <c r="G19" s="107"/>
      <c r="H19" s="108"/>
      <c r="I19" s="108"/>
      <c r="J19" s="108"/>
      <c r="K19" s="135" t="s">
        <v>140</v>
      </c>
    </row>
    <row r="20" spans="2:11" x14ac:dyDescent="0.15">
      <c r="B20" s="106"/>
      <c r="C20" s="2" t="s">
        <v>144</v>
      </c>
      <c r="D20" s="107"/>
      <c r="E20" s="107"/>
      <c r="F20" s="107"/>
      <c r="G20" s="107"/>
      <c r="H20" s="108"/>
      <c r="I20" s="108"/>
      <c r="J20" s="108"/>
      <c r="K20" s="108"/>
    </row>
    <row r="21" spans="2:11" x14ac:dyDescent="0.15">
      <c r="B21" s="106"/>
      <c r="C21" s="106" t="s">
        <v>145</v>
      </c>
      <c r="D21" s="107" t="s">
        <v>214</v>
      </c>
      <c r="E21" s="107"/>
      <c r="F21" s="107"/>
      <c r="G21" s="113" t="s">
        <v>215</v>
      </c>
      <c r="H21" s="114"/>
      <c r="I21" s="114"/>
      <c r="J21" s="114"/>
      <c r="K21" s="114"/>
    </row>
    <row r="22" spans="2:11" x14ac:dyDescent="0.15">
      <c r="B22" s="106"/>
      <c r="C22" s="106" t="s">
        <v>101</v>
      </c>
      <c r="D22" s="107" t="s">
        <v>216</v>
      </c>
      <c r="E22" s="107"/>
      <c r="F22" s="107"/>
      <c r="G22" s="107"/>
      <c r="H22" s="108"/>
      <c r="I22" s="108"/>
      <c r="J22" s="108" t="s">
        <v>102</v>
      </c>
      <c r="K22" s="108"/>
    </row>
    <row r="23" spans="2:11" x14ac:dyDescent="0.15">
      <c r="B23" s="106"/>
      <c r="C23" s="106" t="s">
        <v>63</v>
      </c>
      <c r="D23" s="107" t="s">
        <v>217</v>
      </c>
      <c r="E23" s="146" t="s">
        <v>218</v>
      </c>
      <c r="F23" s="146"/>
      <c r="G23" s="140" t="s">
        <v>14</v>
      </c>
      <c r="H23" s="140" t="s">
        <v>219</v>
      </c>
      <c r="I23" s="110" t="s">
        <v>39</v>
      </c>
      <c r="J23" s="140" t="s">
        <v>220</v>
      </c>
      <c r="K23" s="108"/>
    </row>
    <row r="24" spans="2:11" x14ac:dyDescent="0.15">
      <c r="B24" s="106"/>
      <c r="C24" s="106" t="s">
        <v>40</v>
      </c>
      <c r="D24" s="107" t="s">
        <v>221</v>
      </c>
      <c r="E24" s="146" t="s">
        <v>222</v>
      </c>
      <c r="F24" s="146"/>
      <c r="G24" s="111" t="s">
        <v>10</v>
      </c>
      <c r="H24" s="111" t="s">
        <v>223</v>
      </c>
      <c r="I24" s="26" t="s">
        <v>39</v>
      </c>
      <c r="J24" s="111" t="s">
        <v>133</v>
      </c>
      <c r="K24" s="108"/>
    </row>
    <row r="25" spans="2:11" x14ac:dyDescent="0.15">
      <c r="B25" s="106"/>
      <c r="C25" s="106" t="s">
        <v>64</v>
      </c>
      <c r="D25" s="107" t="s">
        <v>224</v>
      </c>
      <c r="E25" s="107"/>
      <c r="F25" s="107"/>
      <c r="G25" s="141" t="s">
        <v>11</v>
      </c>
      <c r="H25" s="112" t="s">
        <v>225</v>
      </c>
      <c r="I25" s="2" t="s">
        <v>39</v>
      </c>
      <c r="J25" s="112" t="s">
        <v>226</v>
      </c>
      <c r="K25" s="108"/>
    </row>
    <row r="26" spans="2:11" x14ac:dyDescent="0.15">
      <c r="B26" s="106"/>
      <c r="C26" s="106" t="s">
        <v>65</v>
      </c>
      <c r="D26" s="107" t="s">
        <v>227</v>
      </c>
      <c r="E26" s="107"/>
      <c r="F26" s="107"/>
      <c r="G26" s="141" t="s">
        <v>43</v>
      </c>
      <c r="H26" s="112" t="s">
        <v>228</v>
      </c>
      <c r="I26" s="2" t="s">
        <v>44</v>
      </c>
      <c r="J26" s="112" t="s">
        <v>229</v>
      </c>
      <c r="K26" s="108"/>
    </row>
    <row r="27" spans="2:11" x14ac:dyDescent="0.15">
      <c r="B27" s="106"/>
      <c r="C27" s="106"/>
      <c r="D27" s="107"/>
      <c r="E27" s="107"/>
      <c r="F27" s="107"/>
      <c r="G27" s="141"/>
      <c r="H27" s="112"/>
      <c r="I27" s="2"/>
      <c r="J27" s="112"/>
      <c r="K27" s="108"/>
    </row>
    <row r="28" spans="2:11" x14ac:dyDescent="0.15">
      <c r="B28" s="106"/>
      <c r="C28" s="106"/>
      <c r="D28" s="107"/>
      <c r="E28" s="107"/>
      <c r="F28" s="107"/>
      <c r="G28" s="141"/>
      <c r="H28" s="112"/>
      <c r="I28" s="2"/>
      <c r="J28" s="112"/>
      <c r="K28" s="108"/>
    </row>
  </sheetData>
  <mergeCells count="15">
    <mergeCell ref="B18:C18"/>
    <mergeCell ref="E23:F23"/>
    <mergeCell ref="E24:F24"/>
    <mergeCell ref="B17:C17"/>
    <mergeCell ref="B2:C3"/>
    <mergeCell ref="D2:F2"/>
    <mergeCell ref="G2:G3"/>
    <mergeCell ref="H2:K2"/>
    <mergeCell ref="B4:C4"/>
    <mergeCell ref="B5:C5"/>
    <mergeCell ref="B6:B10"/>
    <mergeCell ref="B11:B13"/>
    <mergeCell ref="B14:C14"/>
    <mergeCell ref="B15:C15"/>
    <mergeCell ref="B16:C16"/>
  </mergeCells>
  <phoneticPr fontId="2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tabSelected="1" view="pageBreakPreview" zoomScale="70" zoomScaleNormal="100" zoomScaleSheetLayoutView="70" workbookViewId="0">
      <selection activeCell="K45" sqref="K45"/>
    </sheetView>
  </sheetViews>
  <sheetFormatPr defaultRowHeight="13.5" x14ac:dyDescent="0.15"/>
  <cols>
    <col min="1" max="1" width="1.625" style="82" customWidth="1"/>
    <col min="2" max="2" width="4.25" style="82" customWidth="1"/>
    <col min="3" max="3" width="11.625" style="82" customWidth="1"/>
    <col min="4" max="4" width="9" style="82" customWidth="1"/>
    <col min="5" max="6" width="9" style="82"/>
    <col min="7" max="7" width="7.5" style="82" customWidth="1"/>
    <col min="8" max="8" width="8.375" style="82" customWidth="1"/>
    <col min="9" max="9" width="9" style="82" customWidth="1"/>
    <col min="10" max="10" width="8.125" style="82" customWidth="1"/>
    <col min="11" max="11" width="5.125" style="82" customWidth="1"/>
    <col min="12" max="12" width="1.5" style="82" customWidth="1"/>
    <col min="13" max="16384" width="9" style="82"/>
  </cols>
  <sheetData>
    <row r="1" spans="2:11" ht="18" customHeight="1" thickBot="1" x14ac:dyDescent="0.2">
      <c r="C1" s="82" t="s">
        <v>148</v>
      </c>
      <c r="H1" s="82" t="s">
        <v>172</v>
      </c>
      <c r="I1" s="82" t="s">
        <v>179</v>
      </c>
      <c r="J1" s="82" t="s">
        <v>112</v>
      </c>
    </row>
    <row r="2" spans="2:11" ht="15" customHeight="1" thickTop="1" thickBot="1" x14ac:dyDescent="0.2">
      <c r="B2" s="150" t="s">
        <v>70</v>
      </c>
      <c r="C2" s="151"/>
      <c r="D2" s="154" t="s">
        <v>99</v>
      </c>
      <c r="E2" s="155"/>
      <c r="F2" s="156"/>
      <c r="G2" s="157" t="s">
        <v>98</v>
      </c>
      <c r="H2" s="154" t="s">
        <v>96</v>
      </c>
      <c r="I2" s="155"/>
      <c r="J2" s="155"/>
      <c r="K2" s="159"/>
    </row>
    <row r="3" spans="2:11" ht="14.25" customHeight="1" thickBot="1" x14ac:dyDescent="0.2">
      <c r="B3" s="152"/>
      <c r="C3" s="153"/>
      <c r="D3" s="83" t="s">
        <v>97</v>
      </c>
      <c r="E3" s="83" t="s">
        <v>71</v>
      </c>
      <c r="F3" s="83" t="s">
        <v>72</v>
      </c>
      <c r="G3" s="158"/>
      <c r="H3" s="83" t="s">
        <v>105</v>
      </c>
      <c r="I3" s="83" t="s">
        <v>106</v>
      </c>
      <c r="J3" s="83" t="s">
        <v>107</v>
      </c>
      <c r="K3" s="84" t="s">
        <v>44</v>
      </c>
    </row>
    <row r="4" spans="2:11" ht="14.25" customHeight="1" thickBot="1" x14ac:dyDescent="0.2">
      <c r="B4" s="142" t="s">
        <v>73</v>
      </c>
      <c r="C4" s="143"/>
      <c r="D4" s="103">
        <v>5801</v>
      </c>
      <c r="E4" s="103">
        <v>5996</v>
      </c>
      <c r="F4" s="103">
        <v>11797</v>
      </c>
      <c r="G4" s="103">
        <v>4745</v>
      </c>
      <c r="H4" s="104" t="s">
        <v>174</v>
      </c>
      <c r="I4" s="104" t="s">
        <v>153</v>
      </c>
      <c r="J4" s="104" t="s">
        <v>175</v>
      </c>
      <c r="K4" s="104" t="s">
        <v>176</v>
      </c>
    </row>
    <row r="5" spans="2:11" ht="14.25" thickBot="1" x14ac:dyDescent="0.2">
      <c r="B5" s="142" t="s">
        <v>74</v>
      </c>
      <c r="C5" s="143"/>
      <c r="D5" s="103">
        <v>1998</v>
      </c>
      <c r="E5" s="103">
        <v>2198</v>
      </c>
      <c r="F5" s="103">
        <v>4196</v>
      </c>
      <c r="G5" s="103">
        <v>1794</v>
      </c>
      <c r="H5" s="104" t="s">
        <v>177</v>
      </c>
      <c r="I5" s="104" t="s">
        <v>178</v>
      </c>
      <c r="J5" s="104" t="s">
        <v>196</v>
      </c>
      <c r="K5" s="104" t="s">
        <v>122</v>
      </c>
    </row>
    <row r="6" spans="2:11" ht="14.25" thickBot="1" x14ac:dyDescent="0.2">
      <c r="B6" s="147" t="s">
        <v>94</v>
      </c>
      <c r="C6" s="139" t="s">
        <v>75</v>
      </c>
      <c r="D6" s="103">
        <v>1046</v>
      </c>
      <c r="E6" s="103">
        <v>1147</v>
      </c>
      <c r="F6" s="103">
        <v>2193</v>
      </c>
      <c r="G6" s="103">
        <v>871</v>
      </c>
      <c r="H6" s="104" t="s">
        <v>117</v>
      </c>
      <c r="I6" s="104" t="s">
        <v>119</v>
      </c>
      <c r="J6" s="104" t="s">
        <v>122</v>
      </c>
      <c r="K6" s="104" t="s">
        <v>119</v>
      </c>
    </row>
    <row r="7" spans="2:11" ht="14.25" thickBot="1" x14ac:dyDescent="0.2">
      <c r="B7" s="148"/>
      <c r="C7" s="139" t="s">
        <v>76</v>
      </c>
      <c r="D7" s="103">
        <v>291</v>
      </c>
      <c r="E7" s="103">
        <v>301</v>
      </c>
      <c r="F7" s="103">
        <v>592</v>
      </c>
      <c r="G7" s="103">
        <v>218</v>
      </c>
      <c r="H7" s="104" t="s">
        <v>119</v>
      </c>
      <c r="I7" s="104">
        <v>0</v>
      </c>
      <c r="J7" s="104" t="s">
        <v>119</v>
      </c>
      <c r="K7" s="104" t="s">
        <v>119</v>
      </c>
    </row>
    <row r="8" spans="2:11" ht="14.25" thickBot="1" x14ac:dyDescent="0.2">
      <c r="B8" s="148"/>
      <c r="C8" s="139" t="s">
        <v>77</v>
      </c>
      <c r="D8" s="103">
        <v>253</v>
      </c>
      <c r="E8" s="103">
        <v>257</v>
      </c>
      <c r="F8" s="103">
        <v>510</v>
      </c>
      <c r="G8" s="103">
        <v>193</v>
      </c>
      <c r="H8" s="104" t="s">
        <v>119</v>
      </c>
      <c r="I8" s="104">
        <v>0</v>
      </c>
      <c r="J8" s="104" t="s">
        <v>119</v>
      </c>
      <c r="K8" s="104">
        <v>0</v>
      </c>
    </row>
    <row r="9" spans="2:11" ht="14.25" thickBot="1" x14ac:dyDescent="0.2">
      <c r="B9" s="148"/>
      <c r="C9" s="139" t="s">
        <v>78</v>
      </c>
      <c r="D9" s="103">
        <v>138</v>
      </c>
      <c r="E9" s="103">
        <v>136</v>
      </c>
      <c r="F9" s="103">
        <v>274</v>
      </c>
      <c r="G9" s="103">
        <v>99</v>
      </c>
      <c r="H9" s="104">
        <v>0</v>
      </c>
      <c r="I9" s="104">
        <v>0</v>
      </c>
      <c r="J9" s="104">
        <v>0</v>
      </c>
      <c r="K9" s="104">
        <v>0</v>
      </c>
    </row>
    <row r="10" spans="2:11" ht="14.25" thickBot="1" x14ac:dyDescent="0.2">
      <c r="B10" s="149"/>
      <c r="C10" s="98" t="s">
        <v>72</v>
      </c>
      <c r="D10" s="103">
        <v>1728</v>
      </c>
      <c r="E10" s="103">
        <v>1841</v>
      </c>
      <c r="F10" s="103">
        <v>3569</v>
      </c>
      <c r="G10" s="103">
        <v>1381</v>
      </c>
      <c r="H10" s="104" t="s">
        <v>120</v>
      </c>
      <c r="I10" s="104" t="s">
        <v>119</v>
      </c>
      <c r="J10" s="104" t="s">
        <v>114</v>
      </c>
      <c r="K10" s="104" t="s">
        <v>116</v>
      </c>
    </row>
    <row r="11" spans="2:11" ht="14.25" thickBot="1" x14ac:dyDescent="0.2">
      <c r="B11" s="147" t="s">
        <v>95</v>
      </c>
      <c r="C11" s="139" t="s">
        <v>79</v>
      </c>
      <c r="D11" s="103">
        <v>374</v>
      </c>
      <c r="E11" s="103">
        <v>348</v>
      </c>
      <c r="F11" s="103">
        <v>722</v>
      </c>
      <c r="G11" s="103">
        <v>243</v>
      </c>
      <c r="H11" s="104">
        <v>0</v>
      </c>
      <c r="I11" s="104" t="s">
        <v>117</v>
      </c>
      <c r="J11" s="104" t="s">
        <v>117</v>
      </c>
      <c r="K11" s="104" t="s">
        <v>117</v>
      </c>
    </row>
    <row r="12" spans="2:11" ht="14.25" thickBot="1" x14ac:dyDescent="0.2">
      <c r="B12" s="148"/>
      <c r="C12" s="139" t="s">
        <v>80</v>
      </c>
      <c r="D12" s="103">
        <v>274</v>
      </c>
      <c r="E12" s="103">
        <v>251</v>
      </c>
      <c r="F12" s="103">
        <v>525</v>
      </c>
      <c r="G12" s="103">
        <v>186</v>
      </c>
      <c r="H12" s="104">
        <v>0</v>
      </c>
      <c r="I12" s="104">
        <v>0</v>
      </c>
      <c r="J12" s="104">
        <v>0</v>
      </c>
      <c r="K12" s="104">
        <v>0</v>
      </c>
    </row>
    <row r="13" spans="2:11" ht="14.25" thickBot="1" x14ac:dyDescent="0.2">
      <c r="B13" s="149"/>
      <c r="C13" s="98" t="s">
        <v>72</v>
      </c>
      <c r="D13" s="103">
        <v>648</v>
      </c>
      <c r="E13" s="103">
        <v>599</v>
      </c>
      <c r="F13" s="103">
        <v>1247</v>
      </c>
      <c r="G13" s="103">
        <v>429</v>
      </c>
      <c r="H13" s="104">
        <v>0</v>
      </c>
      <c r="I13" s="104" t="s">
        <v>117</v>
      </c>
      <c r="J13" s="104" t="s">
        <v>117</v>
      </c>
      <c r="K13" s="104" t="s">
        <v>117</v>
      </c>
    </row>
    <row r="14" spans="2:11" ht="14.25" thickBot="1" x14ac:dyDescent="0.2">
      <c r="B14" s="142" t="s">
        <v>81</v>
      </c>
      <c r="C14" s="143"/>
      <c r="D14" s="103">
        <v>269</v>
      </c>
      <c r="E14" s="103">
        <v>273</v>
      </c>
      <c r="F14" s="103">
        <v>542</v>
      </c>
      <c r="G14" s="103">
        <v>202</v>
      </c>
      <c r="H14" s="104" t="s">
        <v>119</v>
      </c>
      <c r="I14" s="104">
        <v>0</v>
      </c>
      <c r="J14" s="104" t="s">
        <v>119</v>
      </c>
      <c r="K14" s="104" t="s">
        <v>119</v>
      </c>
    </row>
    <row r="15" spans="2:11" ht="14.25" thickBot="1" x14ac:dyDescent="0.2">
      <c r="B15" s="142" t="s">
        <v>82</v>
      </c>
      <c r="C15" s="143"/>
      <c r="D15" s="103">
        <v>649</v>
      </c>
      <c r="E15" s="103">
        <v>587</v>
      </c>
      <c r="F15" s="103">
        <v>1236</v>
      </c>
      <c r="G15" s="103">
        <v>506</v>
      </c>
      <c r="H15" s="104">
        <v>0</v>
      </c>
      <c r="I15" s="104">
        <v>1</v>
      </c>
      <c r="J15" s="104">
        <v>1</v>
      </c>
      <c r="K15" s="104">
        <v>0</v>
      </c>
    </row>
    <row r="16" spans="2:11" ht="14.25" thickBot="1" x14ac:dyDescent="0.2">
      <c r="B16" s="142" t="s">
        <v>83</v>
      </c>
      <c r="C16" s="143"/>
      <c r="D16" s="103">
        <v>134</v>
      </c>
      <c r="E16" s="103">
        <v>116</v>
      </c>
      <c r="F16" s="103">
        <v>250</v>
      </c>
      <c r="G16" s="103">
        <v>90</v>
      </c>
      <c r="H16" s="104">
        <v>1</v>
      </c>
      <c r="I16" s="104">
        <v>0</v>
      </c>
      <c r="J16" s="104">
        <v>1</v>
      </c>
      <c r="K16" s="104">
        <v>1</v>
      </c>
    </row>
    <row r="17" spans="2:11" ht="14.25" thickBot="1" x14ac:dyDescent="0.2">
      <c r="B17" s="142" t="s">
        <v>84</v>
      </c>
      <c r="C17" s="143"/>
      <c r="D17" s="103">
        <v>234</v>
      </c>
      <c r="E17" s="103">
        <v>244</v>
      </c>
      <c r="F17" s="103">
        <v>478</v>
      </c>
      <c r="G17" s="103">
        <v>196</v>
      </c>
      <c r="H17" s="104" t="s">
        <v>119</v>
      </c>
      <c r="I17" s="104">
        <v>0</v>
      </c>
      <c r="J17" s="104" t="s">
        <v>119</v>
      </c>
      <c r="K17" s="104">
        <v>0</v>
      </c>
    </row>
    <row r="18" spans="2:11" ht="14.25" thickBot="1" x14ac:dyDescent="0.2">
      <c r="B18" s="144" t="s">
        <v>85</v>
      </c>
      <c r="C18" s="145"/>
      <c r="D18" s="103">
        <v>141</v>
      </c>
      <c r="E18" s="103">
        <v>138</v>
      </c>
      <c r="F18" s="103">
        <v>279</v>
      </c>
      <c r="G18" s="103">
        <v>147</v>
      </c>
      <c r="H18" s="104" t="s">
        <v>116</v>
      </c>
      <c r="I18" s="104">
        <v>0</v>
      </c>
      <c r="J18" s="104" t="s">
        <v>116</v>
      </c>
      <c r="K18" s="104">
        <v>0</v>
      </c>
    </row>
    <row r="19" spans="2:11" ht="14.25" thickTop="1" x14ac:dyDescent="0.15">
      <c r="B19" s="106"/>
      <c r="C19" s="106"/>
      <c r="D19" s="107"/>
      <c r="E19" s="107"/>
      <c r="F19" s="107"/>
      <c r="G19" s="107"/>
      <c r="H19" s="108"/>
      <c r="I19" s="108"/>
      <c r="J19" s="108"/>
      <c r="K19" s="135" t="s">
        <v>140</v>
      </c>
    </row>
    <row r="20" spans="2:11" x14ac:dyDescent="0.15">
      <c r="B20" s="106"/>
      <c r="C20" s="2" t="s">
        <v>144</v>
      </c>
      <c r="D20" s="107"/>
      <c r="E20" s="107"/>
      <c r="F20" s="107"/>
      <c r="G20" s="107"/>
      <c r="H20" s="108"/>
      <c r="I20" s="108"/>
      <c r="J20" s="108"/>
      <c r="K20" s="108"/>
    </row>
    <row r="21" spans="2:11" x14ac:dyDescent="0.15">
      <c r="B21" s="106"/>
      <c r="C21" s="106" t="s">
        <v>145</v>
      </c>
      <c r="D21" s="107" t="s">
        <v>197</v>
      </c>
      <c r="E21" s="107"/>
      <c r="F21" s="107"/>
      <c r="G21" s="113" t="s">
        <v>198</v>
      </c>
      <c r="H21" s="114"/>
      <c r="I21" s="114"/>
      <c r="J21" s="114"/>
      <c r="K21" s="114"/>
    </row>
    <row r="22" spans="2:11" x14ac:dyDescent="0.15">
      <c r="B22" s="106"/>
      <c r="C22" s="106" t="s">
        <v>101</v>
      </c>
      <c r="D22" s="107" t="s">
        <v>199</v>
      </c>
      <c r="E22" s="107"/>
      <c r="F22" s="107"/>
      <c r="G22" s="107"/>
      <c r="H22" s="108"/>
      <c r="I22" s="108"/>
      <c r="J22" s="108" t="s">
        <v>102</v>
      </c>
      <c r="K22" s="108"/>
    </row>
    <row r="23" spans="2:11" x14ac:dyDescent="0.15">
      <c r="B23" s="106"/>
      <c r="C23" s="106" t="s">
        <v>63</v>
      </c>
      <c r="D23" s="107" t="s">
        <v>200</v>
      </c>
      <c r="E23" s="146" t="s">
        <v>201</v>
      </c>
      <c r="F23" s="146"/>
      <c r="G23" s="140" t="s">
        <v>14</v>
      </c>
      <c r="H23" s="140" t="s">
        <v>202</v>
      </c>
      <c r="I23" s="110" t="s">
        <v>39</v>
      </c>
      <c r="J23" s="140" t="s">
        <v>203</v>
      </c>
      <c r="K23" s="108"/>
    </row>
    <row r="24" spans="2:11" x14ac:dyDescent="0.15">
      <c r="B24" s="106"/>
      <c r="C24" s="106" t="s">
        <v>40</v>
      </c>
      <c r="D24" s="107" t="s">
        <v>204</v>
      </c>
      <c r="E24" s="146" t="s">
        <v>205</v>
      </c>
      <c r="F24" s="146"/>
      <c r="G24" s="111" t="s">
        <v>10</v>
      </c>
      <c r="H24" s="111" t="s">
        <v>206</v>
      </c>
      <c r="I24" s="26" t="s">
        <v>39</v>
      </c>
      <c r="J24" s="111" t="s">
        <v>207</v>
      </c>
      <c r="K24" s="108"/>
    </row>
    <row r="25" spans="2:11" x14ac:dyDescent="0.15">
      <c r="B25" s="106"/>
      <c r="C25" s="106" t="s">
        <v>64</v>
      </c>
      <c r="D25" s="107" t="s">
        <v>208</v>
      </c>
      <c r="E25" s="107"/>
      <c r="F25" s="107"/>
      <c r="G25" s="141" t="s">
        <v>11</v>
      </c>
      <c r="H25" s="112" t="s">
        <v>209</v>
      </c>
      <c r="I25" s="2" t="s">
        <v>39</v>
      </c>
      <c r="J25" s="112" t="s">
        <v>210</v>
      </c>
      <c r="K25" s="108"/>
    </row>
    <row r="26" spans="2:11" x14ac:dyDescent="0.15">
      <c r="B26" s="106"/>
      <c r="C26" s="106" t="s">
        <v>65</v>
      </c>
      <c r="D26" s="107" t="s">
        <v>211</v>
      </c>
      <c r="E26" s="107"/>
      <c r="F26" s="107"/>
      <c r="G26" s="141" t="s">
        <v>43</v>
      </c>
      <c r="H26" s="112" t="s">
        <v>212</v>
      </c>
      <c r="I26" s="2" t="s">
        <v>44</v>
      </c>
      <c r="J26" s="112" t="s">
        <v>213</v>
      </c>
      <c r="K26" s="108"/>
    </row>
    <row r="27" spans="2:11" x14ac:dyDescent="0.15">
      <c r="B27" s="106"/>
      <c r="C27" s="106"/>
      <c r="D27" s="107"/>
      <c r="E27" s="107"/>
      <c r="F27" s="107"/>
      <c r="G27" s="141"/>
      <c r="H27" s="112"/>
      <c r="I27" s="2"/>
      <c r="J27" s="112"/>
      <c r="K27" s="108"/>
    </row>
    <row r="28" spans="2:11" x14ac:dyDescent="0.15">
      <c r="B28" s="106"/>
      <c r="C28" s="106"/>
      <c r="D28" s="107"/>
      <c r="E28" s="107"/>
      <c r="F28" s="107"/>
      <c r="G28" s="141"/>
      <c r="H28" s="112"/>
      <c r="I28" s="2"/>
      <c r="J28" s="112"/>
      <c r="K28" s="108"/>
    </row>
  </sheetData>
  <mergeCells count="15">
    <mergeCell ref="B18:C18"/>
    <mergeCell ref="E23:F23"/>
    <mergeCell ref="E24:F24"/>
    <mergeCell ref="B17:C17"/>
    <mergeCell ref="B2:C3"/>
    <mergeCell ref="D2:F2"/>
    <mergeCell ref="G2:G3"/>
    <mergeCell ref="H2:K2"/>
    <mergeCell ref="B4:C4"/>
    <mergeCell ref="B5:C5"/>
    <mergeCell ref="B6:B10"/>
    <mergeCell ref="B11:B13"/>
    <mergeCell ref="B14:C14"/>
    <mergeCell ref="B15:C15"/>
    <mergeCell ref="B16:C16"/>
  </mergeCells>
  <phoneticPr fontId="2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tabSelected="1" view="pageBreakPreview" zoomScale="70" zoomScaleNormal="100" zoomScaleSheetLayoutView="70" workbookViewId="0">
      <selection activeCell="K45" sqref="K45"/>
    </sheetView>
  </sheetViews>
  <sheetFormatPr defaultRowHeight="13.5" x14ac:dyDescent="0.15"/>
  <cols>
    <col min="1" max="1" width="1.625" style="82" customWidth="1"/>
    <col min="2" max="2" width="4.25" style="82" customWidth="1"/>
    <col min="3" max="3" width="11.625" style="82" customWidth="1"/>
    <col min="4" max="4" width="9" style="82" customWidth="1"/>
    <col min="5" max="6" width="9" style="82"/>
    <col min="7" max="7" width="7.5" style="82" customWidth="1"/>
    <col min="8" max="8" width="8.375" style="82" customWidth="1"/>
    <col min="9" max="9" width="9" style="82" customWidth="1"/>
    <col min="10" max="10" width="8.125" style="82" customWidth="1"/>
    <col min="11" max="11" width="5.125" style="82" customWidth="1"/>
    <col min="12" max="12" width="1.5" style="82" customWidth="1"/>
    <col min="13" max="16384" width="9" style="82"/>
  </cols>
  <sheetData>
    <row r="1" spans="2:11" ht="18" customHeight="1" thickBot="1" x14ac:dyDescent="0.2">
      <c r="C1" s="82" t="s">
        <v>148</v>
      </c>
      <c r="H1" s="82" t="s">
        <v>172</v>
      </c>
      <c r="I1" s="82" t="s">
        <v>173</v>
      </c>
      <c r="J1" s="82" t="s">
        <v>112</v>
      </c>
    </row>
    <row r="2" spans="2:11" ht="15" customHeight="1" thickTop="1" thickBot="1" x14ac:dyDescent="0.2">
      <c r="B2" s="150" t="s">
        <v>70</v>
      </c>
      <c r="C2" s="151"/>
      <c r="D2" s="154" t="s">
        <v>99</v>
      </c>
      <c r="E2" s="155"/>
      <c r="F2" s="156"/>
      <c r="G2" s="157" t="s">
        <v>98</v>
      </c>
      <c r="H2" s="154" t="s">
        <v>96</v>
      </c>
      <c r="I2" s="155"/>
      <c r="J2" s="155"/>
      <c r="K2" s="159"/>
    </row>
    <row r="3" spans="2:11" ht="14.25" customHeight="1" thickBot="1" x14ac:dyDescent="0.2">
      <c r="B3" s="152"/>
      <c r="C3" s="153"/>
      <c r="D3" s="83" t="s">
        <v>97</v>
      </c>
      <c r="E3" s="83" t="s">
        <v>71</v>
      </c>
      <c r="F3" s="83" t="s">
        <v>72</v>
      </c>
      <c r="G3" s="158"/>
      <c r="H3" s="83" t="s">
        <v>105</v>
      </c>
      <c r="I3" s="83" t="s">
        <v>106</v>
      </c>
      <c r="J3" s="83" t="s">
        <v>107</v>
      </c>
      <c r="K3" s="84" t="s">
        <v>44</v>
      </c>
    </row>
    <row r="4" spans="2:11" ht="14.25" customHeight="1" thickBot="1" x14ac:dyDescent="0.2">
      <c r="B4" s="142" t="s">
        <v>73</v>
      </c>
      <c r="C4" s="143"/>
      <c r="D4" s="103">
        <v>5784</v>
      </c>
      <c r="E4" s="103">
        <v>5980</v>
      </c>
      <c r="F4" s="103">
        <v>11764</v>
      </c>
      <c r="G4" s="103">
        <v>4734</v>
      </c>
      <c r="H4" s="104" t="s">
        <v>174</v>
      </c>
      <c r="I4" s="104" t="s">
        <v>153</v>
      </c>
      <c r="J4" s="104" t="s">
        <v>175</v>
      </c>
      <c r="K4" s="104" t="s">
        <v>176</v>
      </c>
    </row>
    <row r="5" spans="2:11" ht="14.25" thickBot="1" x14ac:dyDescent="0.2">
      <c r="B5" s="142" t="s">
        <v>74</v>
      </c>
      <c r="C5" s="143"/>
      <c r="D5" s="103">
        <v>1994</v>
      </c>
      <c r="E5" s="103">
        <v>2190</v>
      </c>
      <c r="F5" s="103">
        <v>4184</v>
      </c>
      <c r="G5" s="103">
        <v>1793</v>
      </c>
      <c r="H5" s="104" t="s">
        <v>117</v>
      </c>
      <c r="I5" s="104" t="s">
        <v>177</v>
      </c>
      <c r="J5" s="104" t="s">
        <v>178</v>
      </c>
      <c r="K5" s="104" t="s">
        <v>119</v>
      </c>
    </row>
    <row r="6" spans="2:11" ht="14.25" thickBot="1" x14ac:dyDescent="0.2">
      <c r="B6" s="147" t="s">
        <v>94</v>
      </c>
      <c r="C6" s="139" t="s">
        <v>75</v>
      </c>
      <c r="D6" s="103">
        <v>1047</v>
      </c>
      <c r="E6" s="103">
        <v>1140</v>
      </c>
      <c r="F6" s="103">
        <v>2187</v>
      </c>
      <c r="G6" s="103">
        <v>870</v>
      </c>
      <c r="H6" s="104">
        <v>1</v>
      </c>
      <c r="I6" s="104" t="s">
        <v>114</v>
      </c>
      <c r="J6" s="104" t="s">
        <v>120</v>
      </c>
      <c r="K6" s="104" t="s">
        <v>119</v>
      </c>
    </row>
    <row r="7" spans="2:11" ht="14.25" thickBot="1" x14ac:dyDescent="0.2">
      <c r="B7" s="148"/>
      <c r="C7" s="139" t="s">
        <v>76</v>
      </c>
      <c r="D7" s="103">
        <v>291</v>
      </c>
      <c r="E7" s="103">
        <v>300</v>
      </c>
      <c r="F7" s="103">
        <v>591</v>
      </c>
      <c r="G7" s="103">
        <v>218</v>
      </c>
      <c r="H7" s="104">
        <v>0</v>
      </c>
      <c r="I7" s="104" t="s">
        <v>119</v>
      </c>
      <c r="J7" s="104" t="s">
        <v>119</v>
      </c>
      <c r="K7" s="104">
        <v>0</v>
      </c>
    </row>
    <row r="8" spans="2:11" ht="14.25" thickBot="1" x14ac:dyDescent="0.2">
      <c r="B8" s="148"/>
      <c r="C8" s="139" t="s">
        <v>77</v>
      </c>
      <c r="D8" s="103">
        <v>252</v>
      </c>
      <c r="E8" s="103">
        <v>257</v>
      </c>
      <c r="F8" s="103">
        <v>509</v>
      </c>
      <c r="G8" s="103">
        <v>193</v>
      </c>
      <c r="H8" s="104" t="s">
        <v>119</v>
      </c>
      <c r="I8" s="104">
        <v>0</v>
      </c>
      <c r="J8" s="104" t="s">
        <v>119</v>
      </c>
      <c r="K8" s="104">
        <v>0</v>
      </c>
    </row>
    <row r="9" spans="2:11" ht="14.25" thickBot="1" x14ac:dyDescent="0.2">
      <c r="B9" s="148"/>
      <c r="C9" s="139" t="s">
        <v>78</v>
      </c>
      <c r="D9" s="103">
        <v>137</v>
      </c>
      <c r="E9" s="103">
        <v>136</v>
      </c>
      <c r="F9" s="103">
        <v>273</v>
      </c>
      <c r="G9" s="103">
        <v>99</v>
      </c>
      <c r="H9" s="104" t="s">
        <v>119</v>
      </c>
      <c r="I9" s="104">
        <v>0</v>
      </c>
      <c r="J9" s="104" t="s">
        <v>119</v>
      </c>
      <c r="K9" s="104">
        <v>0</v>
      </c>
    </row>
    <row r="10" spans="2:11" ht="14.25" thickBot="1" x14ac:dyDescent="0.2">
      <c r="B10" s="149"/>
      <c r="C10" s="98" t="s">
        <v>72</v>
      </c>
      <c r="D10" s="103">
        <v>1727</v>
      </c>
      <c r="E10" s="103">
        <v>1833</v>
      </c>
      <c r="F10" s="103">
        <v>3560</v>
      </c>
      <c r="G10" s="103">
        <v>1380</v>
      </c>
      <c r="H10" s="104" t="s">
        <v>119</v>
      </c>
      <c r="I10" s="104" t="s">
        <v>177</v>
      </c>
      <c r="J10" s="104" t="s">
        <v>121</v>
      </c>
      <c r="K10" s="104" t="s">
        <v>119</v>
      </c>
    </row>
    <row r="11" spans="2:11" ht="14.25" thickBot="1" x14ac:dyDescent="0.2">
      <c r="B11" s="147" t="s">
        <v>95</v>
      </c>
      <c r="C11" s="139" t="s">
        <v>79</v>
      </c>
      <c r="D11" s="103">
        <v>372</v>
      </c>
      <c r="E11" s="103">
        <v>346</v>
      </c>
      <c r="F11" s="103">
        <v>718</v>
      </c>
      <c r="G11" s="103">
        <v>241</v>
      </c>
      <c r="H11" s="104" t="s">
        <v>116</v>
      </c>
      <c r="I11" s="104" t="s">
        <v>116</v>
      </c>
      <c r="J11" s="104" t="s">
        <v>117</v>
      </c>
      <c r="K11" s="104" t="s">
        <v>116</v>
      </c>
    </row>
    <row r="12" spans="2:11" ht="14.25" thickBot="1" x14ac:dyDescent="0.2">
      <c r="B12" s="148"/>
      <c r="C12" s="139" t="s">
        <v>80</v>
      </c>
      <c r="D12" s="103">
        <v>272</v>
      </c>
      <c r="E12" s="103">
        <v>250</v>
      </c>
      <c r="F12" s="103">
        <v>522</v>
      </c>
      <c r="G12" s="103">
        <v>185</v>
      </c>
      <c r="H12" s="104" t="s">
        <v>116</v>
      </c>
      <c r="I12" s="104" t="s">
        <v>119</v>
      </c>
      <c r="J12" s="104" t="s">
        <v>118</v>
      </c>
      <c r="K12" s="104" t="s">
        <v>119</v>
      </c>
    </row>
    <row r="13" spans="2:11" ht="14.25" thickBot="1" x14ac:dyDescent="0.2">
      <c r="B13" s="149"/>
      <c r="C13" s="98" t="s">
        <v>72</v>
      </c>
      <c r="D13" s="103">
        <v>644</v>
      </c>
      <c r="E13" s="103">
        <v>596</v>
      </c>
      <c r="F13" s="103">
        <v>1240</v>
      </c>
      <c r="G13" s="103">
        <v>426</v>
      </c>
      <c r="H13" s="104" t="s">
        <v>117</v>
      </c>
      <c r="I13" s="104" t="s">
        <v>118</v>
      </c>
      <c r="J13" s="104" t="s">
        <v>114</v>
      </c>
      <c r="K13" s="104" t="s">
        <v>118</v>
      </c>
    </row>
    <row r="14" spans="2:11" ht="14.25" thickBot="1" x14ac:dyDescent="0.2">
      <c r="B14" s="142" t="s">
        <v>81</v>
      </c>
      <c r="C14" s="143"/>
      <c r="D14" s="103">
        <v>267</v>
      </c>
      <c r="E14" s="103">
        <v>275</v>
      </c>
      <c r="F14" s="103">
        <v>542</v>
      </c>
      <c r="G14" s="103">
        <v>202</v>
      </c>
      <c r="H14" s="104" t="s">
        <v>116</v>
      </c>
      <c r="I14" s="104">
        <v>2</v>
      </c>
      <c r="J14" s="104">
        <v>0</v>
      </c>
      <c r="K14" s="104">
        <v>0</v>
      </c>
    </row>
    <row r="15" spans="2:11" ht="14.25" thickBot="1" x14ac:dyDescent="0.2">
      <c r="B15" s="142" t="s">
        <v>82</v>
      </c>
      <c r="C15" s="143"/>
      <c r="D15" s="103">
        <v>645</v>
      </c>
      <c r="E15" s="103">
        <v>584</v>
      </c>
      <c r="F15" s="103">
        <v>1229</v>
      </c>
      <c r="G15" s="103">
        <v>503</v>
      </c>
      <c r="H15" s="104" t="s">
        <v>117</v>
      </c>
      <c r="I15" s="104" t="s">
        <v>118</v>
      </c>
      <c r="J15" s="104" t="s">
        <v>114</v>
      </c>
      <c r="K15" s="104" t="s">
        <v>118</v>
      </c>
    </row>
    <row r="16" spans="2:11" ht="14.25" thickBot="1" x14ac:dyDescent="0.2">
      <c r="B16" s="142" t="s">
        <v>83</v>
      </c>
      <c r="C16" s="143"/>
      <c r="D16" s="103">
        <v>134</v>
      </c>
      <c r="E16" s="103">
        <v>118</v>
      </c>
      <c r="F16" s="103">
        <v>252</v>
      </c>
      <c r="G16" s="103">
        <v>90</v>
      </c>
      <c r="H16" s="104">
        <v>0</v>
      </c>
      <c r="I16" s="104">
        <v>2</v>
      </c>
      <c r="J16" s="104">
        <v>2</v>
      </c>
      <c r="K16" s="104">
        <v>0</v>
      </c>
    </row>
    <row r="17" spans="2:11" ht="14.25" thickBot="1" x14ac:dyDescent="0.2">
      <c r="B17" s="142" t="s">
        <v>84</v>
      </c>
      <c r="C17" s="143"/>
      <c r="D17" s="103">
        <v>231</v>
      </c>
      <c r="E17" s="103">
        <v>243</v>
      </c>
      <c r="F17" s="103">
        <v>474</v>
      </c>
      <c r="G17" s="103">
        <v>194</v>
      </c>
      <c r="H17" s="104" t="s">
        <v>118</v>
      </c>
      <c r="I17" s="104" t="s">
        <v>119</v>
      </c>
      <c r="J17" s="104" t="s">
        <v>117</v>
      </c>
      <c r="K17" s="104" t="s">
        <v>116</v>
      </c>
    </row>
    <row r="18" spans="2:11" ht="14.25" thickBot="1" x14ac:dyDescent="0.2">
      <c r="B18" s="144" t="s">
        <v>85</v>
      </c>
      <c r="C18" s="145"/>
      <c r="D18" s="103">
        <v>142</v>
      </c>
      <c r="E18" s="103">
        <v>141</v>
      </c>
      <c r="F18" s="103">
        <v>283</v>
      </c>
      <c r="G18" s="103">
        <v>146</v>
      </c>
      <c r="H18" s="104">
        <v>1</v>
      </c>
      <c r="I18" s="104">
        <v>3</v>
      </c>
      <c r="J18" s="104">
        <v>4</v>
      </c>
      <c r="K18" s="104" t="s">
        <v>119</v>
      </c>
    </row>
    <row r="19" spans="2:11" ht="14.25" thickTop="1" x14ac:dyDescent="0.15">
      <c r="B19" s="106"/>
      <c r="C19" s="106"/>
      <c r="D19" s="107"/>
      <c r="E19" s="107"/>
      <c r="F19" s="107"/>
      <c r="G19" s="107"/>
      <c r="H19" s="108"/>
      <c r="I19" s="108"/>
      <c r="J19" s="108"/>
      <c r="K19" s="135" t="s">
        <v>140</v>
      </c>
    </row>
    <row r="20" spans="2:11" x14ac:dyDescent="0.15">
      <c r="B20" s="106"/>
      <c r="C20" s="2" t="s">
        <v>144</v>
      </c>
      <c r="D20" s="107"/>
      <c r="E20" s="107"/>
      <c r="F20" s="107"/>
      <c r="G20" s="107"/>
      <c r="H20" s="108"/>
      <c r="I20" s="108"/>
      <c r="J20" s="108"/>
      <c r="K20" s="108"/>
    </row>
    <row r="21" spans="2:11" x14ac:dyDescent="0.15">
      <c r="B21" s="106"/>
      <c r="C21" s="106" t="s">
        <v>145</v>
      </c>
      <c r="D21" s="107" t="s">
        <v>179</v>
      </c>
      <c r="E21" s="107"/>
      <c r="F21" s="107"/>
      <c r="G21" s="113" t="s">
        <v>180</v>
      </c>
      <c r="H21" s="114"/>
      <c r="I21" s="114"/>
      <c r="J21" s="114"/>
      <c r="K21" s="114"/>
    </row>
    <row r="22" spans="2:11" x14ac:dyDescent="0.15">
      <c r="B22" s="106"/>
      <c r="C22" s="106" t="s">
        <v>101</v>
      </c>
      <c r="D22" s="107" t="s">
        <v>181</v>
      </c>
      <c r="E22" s="107"/>
      <c r="F22" s="107"/>
      <c r="G22" s="107"/>
      <c r="H22" s="108"/>
      <c r="I22" s="108"/>
      <c r="J22" s="108" t="s">
        <v>102</v>
      </c>
      <c r="K22" s="108"/>
    </row>
    <row r="23" spans="2:11" x14ac:dyDescent="0.15">
      <c r="B23" s="106"/>
      <c r="C23" s="106" t="s">
        <v>63</v>
      </c>
      <c r="D23" s="107" t="s">
        <v>182</v>
      </c>
      <c r="E23" s="146" t="s">
        <v>183</v>
      </c>
      <c r="F23" s="146"/>
      <c r="G23" s="140" t="s">
        <v>14</v>
      </c>
      <c r="H23" s="140" t="s">
        <v>184</v>
      </c>
      <c r="I23" s="110" t="s">
        <v>39</v>
      </c>
      <c r="J23" s="140" t="s">
        <v>185</v>
      </c>
      <c r="K23" s="108"/>
    </row>
    <row r="24" spans="2:11" x14ac:dyDescent="0.15">
      <c r="B24" s="106"/>
      <c r="C24" s="106" t="s">
        <v>40</v>
      </c>
      <c r="D24" s="107" t="s">
        <v>186</v>
      </c>
      <c r="E24" s="146" t="s">
        <v>187</v>
      </c>
      <c r="F24" s="146"/>
      <c r="G24" s="111" t="s">
        <v>10</v>
      </c>
      <c r="H24" s="111" t="s">
        <v>188</v>
      </c>
      <c r="I24" s="26" t="s">
        <v>39</v>
      </c>
      <c r="J24" s="111" t="s">
        <v>189</v>
      </c>
      <c r="K24" s="108"/>
    </row>
    <row r="25" spans="2:11" x14ac:dyDescent="0.15">
      <c r="B25" s="106"/>
      <c r="C25" s="106" t="s">
        <v>64</v>
      </c>
      <c r="D25" s="107" t="s">
        <v>190</v>
      </c>
      <c r="E25" s="107"/>
      <c r="F25" s="107"/>
      <c r="G25" s="141" t="s">
        <v>11</v>
      </c>
      <c r="H25" s="112" t="s">
        <v>191</v>
      </c>
      <c r="I25" s="2" t="s">
        <v>39</v>
      </c>
      <c r="J25" s="112" t="s">
        <v>192</v>
      </c>
      <c r="K25" s="108"/>
    </row>
    <row r="26" spans="2:11" x14ac:dyDescent="0.15">
      <c r="B26" s="106"/>
      <c r="C26" s="106" t="s">
        <v>65</v>
      </c>
      <c r="D26" s="107" t="s">
        <v>193</v>
      </c>
      <c r="E26" s="107"/>
      <c r="F26" s="107"/>
      <c r="G26" s="141" t="s">
        <v>43</v>
      </c>
      <c r="H26" s="112" t="s">
        <v>194</v>
      </c>
      <c r="I26" s="2" t="s">
        <v>44</v>
      </c>
      <c r="J26" s="112" t="s">
        <v>195</v>
      </c>
      <c r="K26" s="108"/>
    </row>
    <row r="27" spans="2:11" x14ac:dyDescent="0.15">
      <c r="B27" s="106"/>
      <c r="C27" s="106"/>
      <c r="D27" s="107"/>
      <c r="E27" s="107"/>
      <c r="F27" s="107"/>
      <c r="G27" s="141"/>
      <c r="H27" s="112"/>
      <c r="I27" s="2"/>
      <c r="J27" s="112"/>
      <c r="K27" s="108"/>
    </row>
    <row r="28" spans="2:11" x14ac:dyDescent="0.15">
      <c r="B28" s="106"/>
      <c r="C28" s="106"/>
      <c r="D28" s="107"/>
      <c r="E28" s="107"/>
      <c r="F28" s="107"/>
      <c r="G28" s="141"/>
      <c r="H28" s="112"/>
      <c r="I28" s="2"/>
      <c r="J28" s="112"/>
      <c r="K28" s="108"/>
    </row>
  </sheetData>
  <mergeCells count="15">
    <mergeCell ref="B18:C18"/>
    <mergeCell ref="E23:F23"/>
    <mergeCell ref="E24:F24"/>
    <mergeCell ref="B17:C17"/>
    <mergeCell ref="B2:C3"/>
    <mergeCell ref="D2:F2"/>
    <mergeCell ref="G2:G3"/>
    <mergeCell ref="H2:K2"/>
    <mergeCell ref="B4:C4"/>
    <mergeCell ref="B5:C5"/>
    <mergeCell ref="B6:B10"/>
    <mergeCell ref="B11:B13"/>
    <mergeCell ref="B14:C14"/>
    <mergeCell ref="B15:C15"/>
    <mergeCell ref="B16:C16"/>
  </mergeCells>
  <phoneticPr fontId="2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BF56"/>
  <sheetViews>
    <sheetView view="pageBreakPreview" topLeftCell="A10" zoomScale="115" zoomScaleNormal="100" zoomScaleSheetLayoutView="115" workbookViewId="0">
      <selection activeCell="Y24" sqref="Y24:Z24"/>
    </sheetView>
  </sheetViews>
  <sheetFormatPr defaultRowHeight="12" x14ac:dyDescent="0.15"/>
  <cols>
    <col min="1" max="45" width="1.625" style="2" customWidth="1"/>
    <col min="46" max="46" width="2.25" style="2" customWidth="1"/>
    <col min="47" max="51" width="1.625" style="2" customWidth="1"/>
    <col min="52" max="52" width="2.25" style="2" customWidth="1"/>
    <col min="53" max="16384" width="9" style="2"/>
  </cols>
  <sheetData>
    <row r="1" spans="3:55" ht="13.5" customHeight="1" thickBot="1" x14ac:dyDescent="0.2">
      <c r="C1" s="1"/>
      <c r="D1" s="42"/>
      <c r="E1" s="42"/>
      <c r="F1" s="234" t="s">
        <v>0</v>
      </c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41"/>
      <c r="AE1" s="41"/>
      <c r="AF1" s="42"/>
      <c r="AG1" s="235" t="s">
        <v>53</v>
      </c>
      <c r="AH1" s="235"/>
      <c r="AI1" s="235"/>
      <c r="AJ1" s="236" t="e">
        <f>INDEX(#REF!,MATCH('auto(old)'!$BA$2,#REF!,0))</f>
        <v>#REF!</v>
      </c>
      <c r="AK1" s="236"/>
      <c r="AL1" s="235" t="s">
        <v>1</v>
      </c>
      <c r="AM1" s="235"/>
      <c r="AN1" s="236" t="e">
        <f>INDEX(#REF!,MATCH('auto(old)'!$BA$2,#REF!,0))</f>
        <v>#REF!</v>
      </c>
      <c r="AO1" s="236"/>
      <c r="AP1" s="235" t="s">
        <v>2</v>
      </c>
      <c r="AQ1" s="235"/>
      <c r="AR1" s="236">
        <v>1</v>
      </c>
      <c r="AS1" s="236"/>
      <c r="AT1" s="237" t="s">
        <v>3</v>
      </c>
      <c r="AU1" s="237"/>
      <c r="AV1" s="237" t="s">
        <v>4</v>
      </c>
      <c r="AW1" s="237"/>
      <c r="AX1" s="238"/>
      <c r="BA1" s="2" t="s">
        <v>66</v>
      </c>
    </row>
    <row r="2" spans="3:55" ht="13.5" customHeight="1" x14ac:dyDescent="0.15">
      <c r="C2" s="37"/>
      <c r="D2" s="30"/>
      <c r="E2" s="30"/>
      <c r="F2" s="176" t="s">
        <v>46</v>
      </c>
      <c r="G2" s="176"/>
      <c r="H2" s="223" t="s">
        <v>5</v>
      </c>
      <c r="I2" s="223"/>
      <c r="J2" s="224"/>
      <c r="K2" s="3"/>
      <c r="L2" s="217" t="s">
        <v>6</v>
      </c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4"/>
      <c r="AC2" s="225" t="s">
        <v>7</v>
      </c>
      <c r="AD2" s="176"/>
      <c r="AE2" s="176"/>
      <c r="AF2" s="176"/>
      <c r="AG2" s="176"/>
      <c r="AH2" s="226"/>
      <c r="AI2" s="229" t="s">
        <v>8</v>
      </c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1"/>
      <c r="BA2" s="161" t="s">
        <v>104</v>
      </c>
    </row>
    <row r="3" spans="3:55" ht="13.5" customHeight="1" x14ac:dyDescent="0.15">
      <c r="C3" s="232" t="s">
        <v>9</v>
      </c>
      <c r="D3" s="233"/>
      <c r="E3" s="233"/>
      <c r="F3" s="177"/>
      <c r="G3" s="177"/>
      <c r="H3" s="31"/>
      <c r="I3" s="31"/>
      <c r="J3" s="40"/>
      <c r="K3" s="214" t="s">
        <v>10</v>
      </c>
      <c r="L3" s="180"/>
      <c r="M3" s="180"/>
      <c r="N3" s="180"/>
      <c r="O3" s="180"/>
      <c r="P3" s="215"/>
      <c r="Q3" s="214" t="s">
        <v>11</v>
      </c>
      <c r="R3" s="180"/>
      <c r="S3" s="180"/>
      <c r="T3" s="180"/>
      <c r="U3" s="180"/>
      <c r="V3" s="215"/>
      <c r="W3" s="214" t="s">
        <v>12</v>
      </c>
      <c r="X3" s="180"/>
      <c r="Y3" s="180"/>
      <c r="Z3" s="180"/>
      <c r="AA3" s="180"/>
      <c r="AB3" s="215"/>
      <c r="AC3" s="227"/>
      <c r="AD3" s="177"/>
      <c r="AE3" s="177"/>
      <c r="AF3" s="177"/>
      <c r="AG3" s="177"/>
      <c r="AH3" s="228"/>
      <c r="AI3" s="214" t="s">
        <v>10</v>
      </c>
      <c r="AJ3" s="180"/>
      <c r="AK3" s="180"/>
      <c r="AL3" s="215"/>
      <c r="AM3" s="214" t="s">
        <v>11</v>
      </c>
      <c r="AN3" s="180"/>
      <c r="AO3" s="180"/>
      <c r="AP3" s="215"/>
      <c r="AQ3" s="214" t="s">
        <v>12</v>
      </c>
      <c r="AR3" s="180"/>
      <c r="AS3" s="180"/>
      <c r="AT3" s="215"/>
      <c r="AU3" s="216" t="s">
        <v>13</v>
      </c>
      <c r="AV3" s="217"/>
      <c r="AW3" s="217"/>
      <c r="AX3" s="218"/>
      <c r="BA3" s="162"/>
    </row>
    <row r="4" spans="3:55" ht="13.5" customHeight="1" thickBot="1" x14ac:dyDescent="0.2">
      <c r="C4" s="5"/>
      <c r="D4" s="219" t="s">
        <v>14</v>
      </c>
      <c r="E4" s="219"/>
      <c r="F4" s="219"/>
      <c r="G4" s="219"/>
      <c r="H4" s="219"/>
      <c r="I4" s="219"/>
      <c r="J4" s="6"/>
      <c r="K4" s="220" t="e">
        <f>SUM(K5:P9,K11:P12,K14:P17,BC18)</f>
        <v>#REF!</v>
      </c>
      <c r="L4" s="221"/>
      <c r="M4" s="221"/>
      <c r="N4" s="221"/>
      <c r="O4" s="221"/>
      <c r="P4" s="222"/>
      <c r="Q4" s="220" t="e">
        <f>SUM(Q5:V9,Q11:V12,Q14:V17,BD18)</f>
        <v>#REF!</v>
      </c>
      <c r="R4" s="221"/>
      <c r="S4" s="221"/>
      <c r="T4" s="221"/>
      <c r="U4" s="221"/>
      <c r="V4" s="222"/>
      <c r="W4" s="220" t="e">
        <f>SUM(W5:AB9,W11:AB12,W14:AB17,BE18)</f>
        <v>#REF!</v>
      </c>
      <c r="X4" s="221"/>
      <c r="Y4" s="221"/>
      <c r="Z4" s="221"/>
      <c r="AA4" s="221"/>
      <c r="AB4" s="222"/>
      <c r="AC4" s="220" t="e">
        <f>SUM(AC5:AH9,AC11:AH12,AC14:AH17,BF18)</f>
        <v>#REF!</v>
      </c>
      <c r="AD4" s="221"/>
      <c r="AE4" s="221"/>
      <c r="AF4" s="221"/>
      <c r="AG4" s="221"/>
      <c r="AH4" s="222"/>
      <c r="AI4" s="220" t="e">
        <f>SUM(AI5:AL9,AI11:AL12,AI14:AL18)</f>
        <v>#REF!</v>
      </c>
      <c r="AJ4" s="221"/>
      <c r="AK4" s="221"/>
      <c r="AL4" s="222"/>
      <c r="AM4" s="220" t="e">
        <f>SUM(AM5:AP9,AM11:AP12,AM14:AP18)</f>
        <v>#REF!</v>
      </c>
      <c r="AN4" s="221"/>
      <c r="AO4" s="221"/>
      <c r="AP4" s="222"/>
      <c r="AQ4" s="220" t="e">
        <f>SUM(AQ5:AT9,AQ11:AT12,AQ14:AT18)</f>
        <v>#REF!</v>
      </c>
      <c r="AR4" s="221"/>
      <c r="AS4" s="221"/>
      <c r="AT4" s="222"/>
      <c r="AU4" s="220" t="e">
        <f>SUM(AU5:AX9,AU11:AX12,AU14:AX18)</f>
        <v>#REF!</v>
      </c>
      <c r="AV4" s="221"/>
      <c r="AW4" s="221"/>
      <c r="AX4" s="222"/>
      <c r="BA4" s="163"/>
    </row>
    <row r="5" spans="3:55" ht="13.5" customHeight="1" thickTop="1" x14ac:dyDescent="0.15">
      <c r="C5" s="39"/>
      <c r="D5" s="210" t="s">
        <v>15</v>
      </c>
      <c r="E5" s="210"/>
      <c r="F5" s="210"/>
      <c r="G5" s="210"/>
      <c r="H5" s="210"/>
      <c r="I5" s="210"/>
      <c r="J5" s="40"/>
      <c r="K5" s="211" t="e">
        <f>INDEX(#REF!,MATCH('auto(old)'!$BA$2,#REF!,0))</f>
        <v>#REF!</v>
      </c>
      <c r="L5" s="212"/>
      <c r="M5" s="212"/>
      <c r="N5" s="212"/>
      <c r="O5" s="212"/>
      <c r="P5" s="213"/>
      <c r="Q5" s="211" t="e">
        <f>INDEX(#REF!,MATCH('auto(old)'!$BA$2,#REF!,0))</f>
        <v>#REF!</v>
      </c>
      <c r="R5" s="212"/>
      <c r="S5" s="212"/>
      <c r="T5" s="212"/>
      <c r="U5" s="212"/>
      <c r="V5" s="213"/>
      <c r="W5" s="211" t="e">
        <f>SUM(K5:V5)</f>
        <v>#REF!</v>
      </c>
      <c r="X5" s="212"/>
      <c r="Y5" s="212"/>
      <c r="Z5" s="212"/>
      <c r="AA5" s="212"/>
      <c r="AB5" s="213"/>
      <c r="AC5" s="211" t="e">
        <f>INDEX(#REF!,MATCH('auto(old)'!$BA$2,#REF!,0))</f>
        <v>#REF!</v>
      </c>
      <c r="AD5" s="212"/>
      <c r="AE5" s="212"/>
      <c r="AF5" s="212"/>
      <c r="AG5" s="212"/>
      <c r="AH5" s="213"/>
      <c r="AI5" s="211" t="e">
        <f>INDEX(#REF!,MATCH('auto(old)'!$BA$2,#REF!,0))</f>
        <v>#REF!</v>
      </c>
      <c r="AJ5" s="212"/>
      <c r="AK5" s="212"/>
      <c r="AL5" s="213"/>
      <c r="AM5" s="211" t="e">
        <f>INDEX(#REF!,MATCH('auto(old)'!$BA$2,#REF!,0))</f>
        <v>#REF!</v>
      </c>
      <c r="AN5" s="212"/>
      <c r="AO5" s="212"/>
      <c r="AP5" s="213"/>
      <c r="AQ5" s="211" t="e">
        <f t="shared" ref="AQ5:AQ17" si="0">AI5+AM5</f>
        <v>#REF!</v>
      </c>
      <c r="AR5" s="212"/>
      <c r="AS5" s="212"/>
      <c r="AT5" s="213"/>
      <c r="AU5" s="211" t="e">
        <f>INDEX(#REF!,MATCH('auto(old)'!$BA$2,#REF!,0))</f>
        <v>#REF!</v>
      </c>
      <c r="AV5" s="212"/>
      <c r="AW5" s="212"/>
      <c r="AX5" s="213"/>
    </row>
    <row r="6" spans="3:55" ht="13.5" customHeight="1" x14ac:dyDescent="0.15">
      <c r="C6" s="204" t="s">
        <v>16</v>
      </c>
      <c r="D6" s="205"/>
      <c r="E6" s="7"/>
      <c r="F6" s="195" t="s">
        <v>17</v>
      </c>
      <c r="G6" s="195"/>
      <c r="H6" s="195"/>
      <c r="I6" s="195"/>
      <c r="J6" s="8"/>
      <c r="K6" s="196" t="e">
        <f>INDEX(#REF!,MATCH('auto(old)'!$BA$2,#REF!,0))</f>
        <v>#REF!</v>
      </c>
      <c r="L6" s="197"/>
      <c r="M6" s="197"/>
      <c r="N6" s="197"/>
      <c r="O6" s="197"/>
      <c r="P6" s="198"/>
      <c r="Q6" s="196" t="e">
        <f>INDEX(#REF!,MATCH('auto(old)'!$BA$2,#REF!,0))</f>
        <v>#REF!</v>
      </c>
      <c r="R6" s="197"/>
      <c r="S6" s="197"/>
      <c r="T6" s="197"/>
      <c r="U6" s="197"/>
      <c r="V6" s="198"/>
      <c r="W6" s="196" t="e">
        <f t="shared" ref="W6:W17" si="1">K6+Q6</f>
        <v>#REF!</v>
      </c>
      <c r="X6" s="197"/>
      <c r="Y6" s="197"/>
      <c r="Z6" s="197"/>
      <c r="AA6" s="197"/>
      <c r="AB6" s="198"/>
      <c r="AC6" s="196" t="e">
        <f>INDEX(#REF!,MATCH('auto(old)'!$BA$2,#REF!,0))</f>
        <v>#REF!</v>
      </c>
      <c r="AD6" s="197"/>
      <c r="AE6" s="197"/>
      <c r="AF6" s="197"/>
      <c r="AG6" s="197"/>
      <c r="AH6" s="198"/>
      <c r="AI6" s="251" t="e">
        <f>INDEX(#REF!,MATCH('auto(old)'!$BA$2,#REF!,0))</f>
        <v>#REF!</v>
      </c>
      <c r="AJ6" s="170"/>
      <c r="AK6" s="170"/>
      <c r="AL6" s="252"/>
      <c r="AM6" s="251" t="e">
        <f>INDEX(#REF!,MATCH('auto(old)'!$BA$2,#REF!,0))</f>
        <v>#REF!</v>
      </c>
      <c r="AN6" s="170"/>
      <c r="AO6" s="170"/>
      <c r="AP6" s="252"/>
      <c r="AQ6" s="196" t="e">
        <f t="shared" si="0"/>
        <v>#REF!</v>
      </c>
      <c r="AR6" s="197"/>
      <c r="AS6" s="197"/>
      <c r="AT6" s="198"/>
      <c r="AU6" s="196" t="e">
        <f>INDEX(#REF!,MATCH('auto(old)'!$BA$2,#REF!,0))</f>
        <v>#REF!</v>
      </c>
      <c r="AV6" s="197"/>
      <c r="AW6" s="197"/>
      <c r="AX6" s="198"/>
    </row>
    <row r="7" spans="3:55" ht="13.5" customHeight="1" x14ac:dyDescent="0.15">
      <c r="C7" s="206"/>
      <c r="D7" s="207"/>
      <c r="E7" s="9"/>
      <c r="F7" s="200" t="s">
        <v>18</v>
      </c>
      <c r="G7" s="200"/>
      <c r="H7" s="200"/>
      <c r="I7" s="200"/>
      <c r="J7" s="10"/>
      <c r="K7" s="201" t="e">
        <f>INDEX(#REF!,MATCH('auto(old)'!$BA$2,#REF!,0))</f>
        <v>#REF!</v>
      </c>
      <c r="L7" s="202"/>
      <c r="M7" s="202"/>
      <c r="N7" s="202"/>
      <c r="O7" s="202"/>
      <c r="P7" s="203"/>
      <c r="Q7" s="201" t="e">
        <f>INDEX(#REF!,MATCH('auto(old)'!$BA$2,#REF!,0))</f>
        <v>#REF!</v>
      </c>
      <c r="R7" s="202"/>
      <c r="S7" s="202"/>
      <c r="T7" s="202"/>
      <c r="U7" s="202"/>
      <c r="V7" s="203"/>
      <c r="W7" s="201" t="e">
        <f t="shared" si="1"/>
        <v>#REF!</v>
      </c>
      <c r="X7" s="202"/>
      <c r="Y7" s="202"/>
      <c r="Z7" s="202"/>
      <c r="AA7" s="202"/>
      <c r="AB7" s="203"/>
      <c r="AC7" s="201" t="e">
        <f>INDEX(#REF!,MATCH('auto(old)'!$BA$2,#REF!,0))</f>
        <v>#REF!</v>
      </c>
      <c r="AD7" s="202"/>
      <c r="AE7" s="202"/>
      <c r="AF7" s="202"/>
      <c r="AG7" s="202"/>
      <c r="AH7" s="203"/>
      <c r="AI7" s="201" t="e">
        <f>INDEX(#REF!,MATCH('auto(old)'!$BA$2,#REF!,0))</f>
        <v>#REF!</v>
      </c>
      <c r="AJ7" s="202"/>
      <c r="AK7" s="202"/>
      <c r="AL7" s="203"/>
      <c r="AM7" s="201" t="e">
        <f>INDEX(#REF!,MATCH('auto(old)'!$BA$2,#REF!,0))</f>
        <v>#REF!</v>
      </c>
      <c r="AN7" s="202"/>
      <c r="AO7" s="202"/>
      <c r="AP7" s="203"/>
      <c r="AQ7" s="201" t="e">
        <f t="shared" si="0"/>
        <v>#REF!</v>
      </c>
      <c r="AR7" s="202"/>
      <c r="AS7" s="202"/>
      <c r="AT7" s="203"/>
      <c r="AU7" s="201" t="e">
        <f>INDEX(#REF!,MATCH('auto(old)'!$BA$2,#REF!,0))</f>
        <v>#REF!</v>
      </c>
      <c r="AV7" s="202"/>
      <c r="AW7" s="202"/>
      <c r="AX7" s="203"/>
    </row>
    <row r="8" spans="3:55" ht="13.5" customHeight="1" x14ac:dyDescent="0.15">
      <c r="C8" s="206"/>
      <c r="D8" s="207"/>
      <c r="E8" s="9"/>
      <c r="F8" s="200" t="s">
        <v>19</v>
      </c>
      <c r="G8" s="200"/>
      <c r="H8" s="200"/>
      <c r="I8" s="200"/>
      <c r="J8" s="10"/>
      <c r="K8" s="253" t="e">
        <f>INDEX(#REF!,MATCH('auto(old)'!$BA$2,#REF!,0))</f>
        <v>#REF!</v>
      </c>
      <c r="L8" s="254"/>
      <c r="M8" s="254"/>
      <c r="N8" s="254"/>
      <c r="O8" s="254"/>
      <c r="P8" s="255"/>
      <c r="Q8" s="201" t="e">
        <f>INDEX(#REF!,MATCH('auto(old)'!$BA$2,#REF!,0))</f>
        <v>#REF!</v>
      </c>
      <c r="R8" s="202"/>
      <c r="S8" s="202"/>
      <c r="T8" s="202"/>
      <c r="U8" s="202"/>
      <c r="V8" s="203"/>
      <c r="W8" s="201" t="e">
        <f t="shared" si="1"/>
        <v>#REF!</v>
      </c>
      <c r="X8" s="202"/>
      <c r="Y8" s="202"/>
      <c r="Z8" s="202"/>
      <c r="AA8" s="202"/>
      <c r="AB8" s="203"/>
      <c r="AC8" s="201" t="e">
        <f>INDEX(#REF!,MATCH('auto(old)'!$BA$2,#REF!,0))</f>
        <v>#REF!</v>
      </c>
      <c r="AD8" s="202"/>
      <c r="AE8" s="202"/>
      <c r="AF8" s="202"/>
      <c r="AG8" s="202"/>
      <c r="AH8" s="203"/>
      <c r="AI8" s="201" t="e">
        <f>INDEX(#REF!,MATCH('auto(old)'!$BA$2,#REF!,0))</f>
        <v>#REF!</v>
      </c>
      <c r="AJ8" s="202"/>
      <c r="AK8" s="202"/>
      <c r="AL8" s="203"/>
      <c r="AM8" s="201" t="e">
        <f>INDEX(#REF!,MATCH('auto(old)'!$BA$2,#REF!,0))</f>
        <v>#REF!</v>
      </c>
      <c r="AN8" s="202"/>
      <c r="AO8" s="202"/>
      <c r="AP8" s="203"/>
      <c r="AQ8" s="201" t="e">
        <f t="shared" si="0"/>
        <v>#REF!</v>
      </c>
      <c r="AR8" s="202"/>
      <c r="AS8" s="202"/>
      <c r="AT8" s="203"/>
      <c r="AU8" s="201" t="e">
        <f>INDEX(#REF!,MATCH('auto(old)'!$BA$2,#REF!,0))</f>
        <v>#REF!</v>
      </c>
      <c r="AV8" s="202"/>
      <c r="AW8" s="202"/>
      <c r="AX8" s="203"/>
    </row>
    <row r="9" spans="3:55" ht="13.5" customHeight="1" x14ac:dyDescent="0.15">
      <c r="C9" s="206"/>
      <c r="D9" s="207"/>
      <c r="E9" s="11"/>
      <c r="F9" s="199" t="s">
        <v>20</v>
      </c>
      <c r="G9" s="199"/>
      <c r="H9" s="199"/>
      <c r="I9" s="199"/>
      <c r="J9" s="12"/>
      <c r="K9" s="186" t="e">
        <f>INDEX(#REF!,MATCH('auto(old)'!$BA$2,#REF!,0))</f>
        <v>#REF!</v>
      </c>
      <c r="L9" s="187"/>
      <c r="M9" s="187"/>
      <c r="N9" s="187"/>
      <c r="O9" s="187"/>
      <c r="P9" s="188"/>
      <c r="Q9" s="186" t="e">
        <f>INDEX(#REF!,MATCH('auto(old)'!$BA$2,#REF!,0))</f>
        <v>#REF!</v>
      </c>
      <c r="R9" s="187"/>
      <c r="S9" s="187"/>
      <c r="T9" s="187"/>
      <c r="U9" s="187"/>
      <c r="V9" s="188"/>
      <c r="W9" s="186" t="e">
        <f t="shared" si="1"/>
        <v>#REF!</v>
      </c>
      <c r="X9" s="187"/>
      <c r="Y9" s="187"/>
      <c r="Z9" s="187"/>
      <c r="AA9" s="187"/>
      <c r="AB9" s="188"/>
      <c r="AC9" s="186" t="e">
        <f>INDEX(#REF!,MATCH('auto(old)'!$BA$2,#REF!,0))</f>
        <v>#REF!</v>
      </c>
      <c r="AD9" s="187"/>
      <c r="AE9" s="187"/>
      <c r="AF9" s="187"/>
      <c r="AG9" s="187"/>
      <c r="AH9" s="188"/>
      <c r="AI9" s="186" t="e">
        <f>INDEX(#REF!,MATCH('auto(old)'!$BA$2,#REF!,0))</f>
        <v>#REF!</v>
      </c>
      <c r="AJ9" s="187"/>
      <c r="AK9" s="187"/>
      <c r="AL9" s="188"/>
      <c r="AM9" s="186" t="e">
        <f>INDEX(#REF!,MATCH('auto(old)'!$BA$2,#REF!,0))</f>
        <v>#REF!</v>
      </c>
      <c r="AN9" s="187"/>
      <c r="AO9" s="187"/>
      <c r="AP9" s="188"/>
      <c r="AQ9" s="186" t="e">
        <f t="shared" si="0"/>
        <v>#REF!</v>
      </c>
      <c r="AR9" s="187"/>
      <c r="AS9" s="187"/>
      <c r="AT9" s="188"/>
      <c r="AU9" s="186" t="e">
        <f>INDEX(#REF!,MATCH('auto(old)'!$BA$2,#REF!,0))</f>
        <v>#REF!</v>
      </c>
      <c r="AV9" s="187"/>
      <c r="AW9" s="187"/>
      <c r="AX9" s="188"/>
    </row>
    <row r="10" spans="3:55" ht="13.5" customHeight="1" x14ac:dyDescent="0.15">
      <c r="C10" s="208"/>
      <c r="D10" s="209"/>
      <c r="E10" s="35"/>
      <c r="F10" s="180" t="s">
        <v>12</v>
      </c>
      <c r="G10" s="180"/>
      <c r="H10" s="180"/>
      <c r="I10" s="180"/>
      <c r="J10" s="36"/>
      <c r="K10" s="183" t="e">
        <f>SUM(K6:P9)</f>
        <v>#REF!</v>
      </c>
      <c r="L10" s="184"/>
      <c r="M10" s="184"/>
      <c r="N10" s="184"/>
      <c r="O10" s="184"/>
      <c r="P10" s="185"/>
      <c r="Q10" s="183" t="e">
        <f>SUM(Q6:V9)</f>
        <v>#REF!</v>
      </c>
      <c r="R10" s="184"/>
      <c r="S10" s="184"/>
      <c r="T10" s="184"/>
      <c r="U10" s="184"/>
      <c r="V10" s="185"/>
      <c r="W10" s="183" t="e">
        <f t="shared" si="1"/>
        <v>#REF!</v>
      </c>
      <c r="X10" s="184"/>
      <c r="Y10" s="184"/>
      <c r="Z10" s="184"/>
      <c r="AA10" s="184"/>
      <c r="AB10" s="185"/>
      <c r="AC10" s="183" t="e">
        <f>SUM(AC6:AH9)</f>
        <v>#REF!</v>
      </c>
      <c r="AD10" s="184"/>
      <c r="AE10" s="184"/>
      <c r="AF10" s="184"/>
      <c r="AG10" s="184"/>
      <c r="AH10" s="185"/>
      <c r="AI10" s="183" t="e">
        <f>SUM(AI6:AL9)</f>
        <v>#REF!</v>
      </c>
      <c r="AJ10" s="184"/>
      <c r="AK10" s="184"/>
      <c r="AL10" s="185"/>
      <c r="AM10" s="183" t="e">
        <f>SUM(AM6:AP9)</f>
        <v>#REF!</v>
      </c>
      <c r="AN10" s="184"/>
      <c r="AO10" s="184"/>
      <c r="AP10" s="185"/>
      <c r="AQ10" s="183" t="e">
        <f t="shared" si="0"/>
        <v>#REF!</v>
      </c>
      <c r="AR10" s="184"/>
      <c r="AS10" s="184"/>
      <c r="AT10" s="185"/>
      <c r="AU10" s="183" t="e">
        <f>SUM(AU6:AX9)</f>
        <v>#REF!</v>
      </c>
      <c r="AV10" s="184"/>
      <c r="AW10" s="184"/>
      <c r="AX10" s="185"/>
    </row>
    <row r="11" spans="3:55" ht="13.5" customHeight="1" x14ac:dyDescent="0.15">
      <c r="C11" s="189" t="s">
        <v>21</v>
      </c>
      <c r="D11" s="190"/>
      <c r="E11" s="7"/>
      <c r="F11" s="195" t="s">
        <v>22</v>
      </c>
      <c r="G11" s="195"/>
      <c r="H11" s="195"/>
      <c r="I11" s="195"/>
      <c r="J11" s="8"/>
      <c r="K11" s="196" t="e">
        <f>INDEX(#REF!,MATCH('auto(old)'!$BA$2,#REF!,0))</f>
        <v>#REF!</v>
      </c>
      <c r="L11" s="197"/>
      <c r="M11" s="197"/>
      <c r="N11" s="197"/>
      <c r="O11" s="197"/>
      <c r="P11" s="198"/>
      <c r="Q11" s="196" t="e">
        <f>INDEX(#REF!,MATCH('auto(old)'!$BA$2,#REF!,0))</f>
        <v>#REF!</v>
      </c>
      <c r="R11" s="197"/>
      <c r="S11" s="197"/>
      <c r="T11" s="197"/>
      <c r="U11" s="197"/>
      <c r="V11" s="198"/>
      <c r="W11" s="196" t="e">
        <f t="shared" si="1"/>
        <v>#REF!</v>
      </c>
      <c r="X11" s="197"/>
      <c r="Y11" s="197"/>
      <c r="Z11" s="197"/>
      <c r="AA11" s="197"/>
      <c r="AB11" s="198"/>
      <c r="AC11" s="247" t="e">
        <f>INDEX(#REF!,MATCH('auto(old)'!$BA$2,#REF!,0))</f>
        <v>#REF!</v>
      </c>
      <c r="AD11" s="197"/>
      <c r="AE11" s="197"/>
      <c r="AF11" s="197"/>
      <c r="AG11" s="197"/>
      <c r="AH11" s="198"/>
      <c r="AI11" s="196" t="e">
        <f>INDEX(#REF!,MATCH('auto(old)'!$BA$2,#REF!,0))</f>
        <v>#REF!</v>
      </c>
      <c r="AJ11" s="197"/>
      <c r="AK11" s="197"/>
      <c r="AL11" s="198"/>
      <c r="AM11" s="196" t="e">
        <f>INDEX(#REF!,MATCH('auto(old)'!$BA$2,#REF!,0))</f>
        <v>#REF!</v>
      </c>
      <c r="AN11" s="197"/>
      <c r="AO11" s="197"/>
      <c r="AP11" s="198"/>
      <c r="AQ11" s="196" t="e">
        <f t="shared" si="0"/>
        <v>#REF!</v>
      </c>
      <c r="AR11" s="197"/>
      <c r="AS11" s="197"/>
      <c r="AT11" s="198"/>
      <c r="AU11" s="196" t="e">
        <f>INDEX(#REF!,MATCH('auto(old)'!$BA$2,#REF!,0))</f>
        <v>#REF!</v>
      </c>
      <c r="AV11" s="197"/>
      <c r="AW11" s="197"/>
      <c r="AX11" s="198"/>
    </row>
    <row r="12" spans="3:55" ht="13.5" customHeight="1" x14ac:dyDescent="0.15">
      <c r="C12" s="191"/>
      <c r="D12" s="192"/>
      <c r="E12" s="11"/>
      <c r="F12" s="199" t="s">
        <v>23</v>
      </c>
      <c r="G12" s="199"/>
      <c r="H12" s="199"/>
      <c r="I12" s="199"/>
      <c r="J12" s="12"/>
      <c r="K12" s="186" t="e">
        <f>INDEX(#REF!,MATCH('auto(old)'!$BA$2,#REF!,0))</f>
        <v>#REF!</v>
      </c>
      <c r="L12" s="187"/>
      <c r="M12" s="187"/>
      <c r="N12" s="187"/>
      <c r="O12" s="187"/>
      <c r="P12" s="188"/>
      <c r="Q12" s="186" t="e">
        <f>INDEX(#REF!,MATCH('auto(old)'!$BA$2,#REF!,0))</f>
        <v>#REF!</v>
      </c>
      <c r="R12" s="187"/>
      <c r="S12" s="187"/>
      <c r="T12" s="187"/>
      <c r="U12" s="187"/>
      <c r="V12" s="188"/>
      <c r="W12" s="186" t="e">
        <f t="shared" si="1"/>
        <v>#REF!</v>
      </c>
      <c r="X12" s="187"/>
      <c r="Y12" s="187"/>
      <c r="Z12" s="187"/>
      <c r="AA12" s="187"/>
      <c r="AB12" s="188"/>
      <c r="AC12" s="186" t="e">
        <f>INDEX(#REF!,MATCH('auto(old)'!$BA$2,#REF!,0))</f>
        <v>#REF!</v>
      </c>
      <c r="AD12" s="187"/>
      <c r="AE12" s="187"/>
      <c r="AF12" s="187"/>
      <c r="AG12" s="187"/>
      <c r="AH12" s="188"/>
      <c r="AI12" s="186" t="e">
        <f>INDEX(#REF!,MATCH('auto(old)'!$BA$2,#REF!,0))</f>
        <v>#REF!</v>
      </c>
      <c r="AJ12" s="187"/>
      <c r="AK12" s="187"/>
      <c r="AL12" s="188"/>
      <c r="AM12" s="248" t="e">
        <f>INDEX(#REF!,MATCH('auto(old)'!$BA$2,#REF!,0))</f>
        <v>#REF!</v>
      </c>
      <c r="AN12" s="249"/>
      <c r="AO12" s="249"/>
      <c r="AP12" s="250"/>
      <c r="AQ12" s="186" t="e">
        <f t="shared" si="0"/>
        <v>#REF!</v>
      </c>
      <c r="AR12" s="187"/>
      <c r="AS12" s="187"/>
      <c r="AT12" s="188"/>
      <c r="AU12" s="186" t="e">
        <f>INDEX(#REF!,MATCH('auto(old)'!$BA$2,#REF!,0))</f>
        <v>#REF!</v>
      </c>
      <c r="AV12" s="187"/>
      <c r="AW12" s="187"/>
      <c r="AX12" s="188"/>
    </row>
    <row r="13" spans="3:55" ht="13.5" customHeight="1" x14ac:dyDescent="0.15">
      <c r="C13" s="193"/>
      <c r="D13" s="194"/>
      <c r="E13" s="35"/>
      <c r="F13" s="180" t="s">
        <v>12</v>
      </c>
      <c r="G13" s="180"/>
      <c r="H13" s="180"/>
      <c r="I13" s="180"/>
      <c r="J13" s="36"/>
      <c r="K13" s="183" t="e">
        <f>SUM(K11:P12)</f>
        <v>#REF!</v>
      </c>
      <c r="L13" s="184"/>
      <c r="M13" s="184"/>
      <c r="N13" s="184"/>
      <c r="O13" s="184"/>
      <c r="P13" s="185"/>
      <c r="Q13" s="183" t="e">
        <f>SUM(Q11:V12)</f>
        <v>#REF!</v>
      </c>
      <c r="R13" s="184"/>
      <c r="S13" s="184"/>
      <c r="T13" s="184"/>
      <c r="U13" s="184"/>
      <c r="V13" s="185"/>
      <c r="W13" s="183" t="e">
        <f t="shared" si="1"/>
        <v>#REF!</v>
      </c>
      <c r="X13" s="184"/>
      <c r="Y13" s="184"/>
      <c r="Z13" s="184"/>
      <c r="AA13" s="184"/>
      <c r="AB13" s="185"/>
      <c r="AC13" s="183" t="e">
        <f>SUM(AC11:AH12)</f>
        <v>#REF!</v>
      </c>
      <c r="AD13" s="184"/>
      <c r="AE13" s="184"/>
      <c r="AF13" s="184"/>
      <c r="AG13" s="184"/>
      <c r="AH13" s="185"/>
      <c r="AI13" s="183" t="e">
        <f>SUM(AI11:AL12)</f>
        <v>#REF!</v>
      </c>
      <c r="AJ13" s="184"/>
      <c r="AK13" s="184"/>
      <c r="AL13" s="185"/>
      <c r="AM13" s="183" t="e">
        <f>SUM(AM11:AP12)</f>
        <v>#REF!</v>
      </c>
      <c r="AN13" s="184"/>
      <c r="AO13" s="184"/>
      <c r="AP13" s="185"/>
      <c r="AQ13" s="183" t="e">
        <f t="shared" si="0"/>
        <v>#REF!</v>
      </c>
      <c r="AR13" s="184"/>
      <c r="AS13" s="184"/>
      <c r="AT13" s="185"/>
      <c r="AU13" s="183" t="e">
        <f>SUM(AU11:AX12)</f>
        <v>#REF!</v>
      </c>
      <c r="AV13" s="184"/>
      <c r="AW13" s="184"/>
      <c r="AX13" s="185"/>
    </row>
    <row r="14" spans="3:55" ht="13.5" customHeight="1" x14ac:dyDescent="0.15">
      <c r="C14" s="35"/>
      <c r="D14" s="180" t="s">
        <v>24</v>
      </c>
      <c r="E14" s="180"/>
      <c r="F14" s="180"/>
      <c r="G14" s="180"/>
      <c r="H14" s="180"/>
      <c r="I14" s="180"/>
      <c r="J14" s="36"/>
      <c r="K14" s="183" t="e">
        <f>INDEX(#REF!,MATCH('auto(old)'!$BA$2,#REF!,0))</f>
        <v>#REF!</v>
      </c>
      <c r="L14" s="184"/>
      <c r="M14" s="184"/>
      <c r="N14" s="184"/>
      <c r="O14" s="184"/>
      <c r="P14" s="185"/>
      <c r="Q14" s="183" t="e">
        <f>INDEX(#REF!,MATCH('auto(old)'!$BA$2,#REF!,0))</f>
        <v>#REF!</v>
      </c>
      <c r="R14" s="184"/>
      <c r="S14" s="184"/>
      <c r="T14" s="184"/>
      <c r="U14" s="184"/>
      <c r="V14" s="185"/>
      <c r="W14" s="183" t="e">
        <f t="shared" si="1"/>
        <v>#REF!</v>
      </c>
      <c r="X14" s="184"/>
      <c r="Y14" s="184"/>
      <c r="Z14" s="184"/>
      <c r="AA14" s="184"/>
      <c r="AB14" s="185"/>
      <c r="AC14" s="183" t="e">
        <f>INDEX(#REF!,MATCH('auto(old)'!$BA$2,#REF!,0))</f>
        <v>#REF!</v>
      </c>
      <c r="AD14" s="184"/>
      <c r="AE14" s="184"/>
      <c r="AF14" s="184"/>
      <c r="AG14" s="184"/>
      <c r="AH14" s="185"/>
      <c r="AI14" s="183" t="e">
        <f>INDEX(#REF!,MATCH('auto(old)'!$BA$2,#REF!,0))</f>
        <v>#REF!</v>
      </c>
      <c r="AJ14" s="184"/>
      <c r="AK14" s="184"/>
      <c r="AL14" s="185"/>
      <c r="AM14" s="244" t="e">
        <f>INDEX(#REF!,MATCH('auto(old)'!$BA$2,#REF!,0))</f>
        <v>#REF!</v>
      </c>
      <c r="AN14" s="245"/>
      <c r="AO14" s="245"/>
      <c r="AP14" s="246"/>
      <c r="AQ14" s="183" t="e">
        <f t="shared" si="0"/>
        <v>#REF!</v>
      </c>
      <c r="AR14" s="184"/>
      <c r="AS14" s="184"/>
      <c r="AT14" s="185"/>
      <c r="AU14" s="183" t="e">
        <f>INDEX(#REF!,MATCH('auto(old)'!$BA$2,#REF!,0))</f>
        <v>#REF!</v>
      </c>
      <c r="AV14" s="184"/>
      <c r="AW14" s="184"/>
      <c r="AX14" s="185"/>
    </row>
    <row r="15" spans="3:55" ht="13.5" customHeight="1" x14ac:dyDescent="0.15">
      <c r="C15" s="35"/>
      <c r="D15" s="180" t="s">
        <v>25</v>
      </c>
      <c r="E15" s="180"/>
      <c r="F15" s="180"/>
      <c r="G15" s="180"/>
      <c r="H15" s="180"/>
      <c r="I15" s="180"/>
      <c r="J15" s="36"/>
      <c r="K15" s="183" t="e">
        <f>INDEX(#REF!,MATCH('auto(old)'!$BA$2,#REF!,0))</f>
        <v>#REF!</v>
      </c>
      <c r="L15" s="184"/>
      <c r="M15" s="184"/>
      <c r="N15" s="184"/>
      <c r="O15" s="184"/>
      <c r="P15" s="185"/>
      <c r="Q15" s="183" t="e">
        <f>INDEX(#REF!,MATCH('auto(old)'!$BA$2,#REF!,0))</f>
        <v>#REF!</v>
      </c>
      <c r="R15" s="184"/>
      <c r="S15" s="184"/>
      <c r="T15" s="184"/>
      <c r="U15" s="184"/>
      <c r="V15" s="185"/>
      <c r="W15" s="183" t="e">
        <f t="shared" si="1"/>
        <v>#REF!</v>
      </c>
      <c r="X15" s="184"/>
      <c r="Y15" s="184"/>
      <c r="Z15" s="184"/>
      <c r="AA15" s="184"/>
      <c r="AB15" s="185"/>
      <c r="AC15" s="183" t="e">
        <f>INDEX(#REF!,MATCH('auto(old)'!$BA$2,#REF!,0))</f>
        <v>#REF!</v>
      </c>
      <c r="AD15" s="184"/>
      <c r="AE15" s="184"/>
      <c r="AF15" s="184"/>
      <c r="AG15" s="184"/>
      <c r="AH15" s="185"/>
      <c r="AI15" s="183" t="e">
        <f>INDEX(#REF!,MATCH('auto(old)'!$BA$2,#REF!,0))</f>
        <v>#REF!</v>
      </c>
      <c r="AJ15" s="184"/>
      <c r="AK15" s="184"/>
      <c r="AL15" s="185"/>
      <c r="AM15" s="244" t="e">
        <f>INDEX(#REF!,MATCH('auto(old)'!$BA$2,#REF!,0))</f>
        <v>#REF!</v>
      </c>
      <c r="AN15" s="245"/>
      <c r="AO15" s="245"/>
      <c r="AP15" s="246"/>
      <c r="AQ15" s="183" t="e">
        <f t="shared" si="0"/>
        <v>#REF!</v>
      </c>
      <c r="AR15" s="184"/>
      <c r="AS15" s="184"/>
      <c r="AT15" s="185"/>
      <c r="AU15" s="183" t="e">
        <f>INDEX(#REF!,MATCH('auto(old)'!$BA$2,#REF!,0))</f>
        <v>#REF!</v>
      </c>
      <c r="AV15" s="184"/>
      <c r="AW15" s="184"/>
      <c r="AX15" s="185"/>
    </row>
    <row r="16" spans="3:55" ht="13.5" customHeight="1" x14ac:dyDescent="0.15">
      <c r="C16" s="35"/>
      <c r="D16" s="180" t="s">
        <v>26</v>
      </c>
      <c r="E16" s="180"/>
      <c r="F16" s="180"/>
      <c r="G16" s="180"/>
      <c r="H16" s="180"/>
      <c r="I16" s="180"/>
      <c r="J16" s="36"/>
      <c r="K16" s="183" t="e">
        <f>INDEX(#REF!,MATCH('auto(old)'!$BA$2,#REF!,0))</f>
        <v>#REF!</v>
      </c>
      <c r="L16" s="184"/>
      <c r="M16" s="184"/>
      <c r="N16" s="184"/>
      <c r="O16" s="184"/>
      <c r="P16" s="185"/>
      <c r="Q16" s="183" t="e">
        <f>INDEX(#REF!,MATCH('auto(old)'!$BA$2,#REF!,0))</f>
        <v>#REF!</v>
      </c>
      <c r="R16" s="184"/>
      <c r="S16" s="184"/>
      <c r="T16" s="184"/>
      <c r="U16" s="184"/>
      <c r="V16" s="185"/>
      <c r="W16" s="183" t="e">
        <f t="shared" si="1"/>
        <v>#REF!</v>
      </c>
      <c r="X16" s="184"/>
      <c r="Y16" s="184"/>
      <c r="Z16" s="184"/>
      <c r="AA16" s="184"/>
      <c r="AB16" s="185"/>
      <c r="AC16" s="183" t="e">
        <f>INDEX(#REF!,MATCH('auto(old)'!$BA$2,#REF!,0))</f>
        <v>#REF!</v>
      </c>
      <c r="AD16" s="184"/>
      <c r="AE16" s="184"/>
      <c r="AF16" s="184"/>
      <c r="AG16" s="184"/>
      <c r="AH16" s="185"/>
      <c r="AI16" s="183" t="e">
        <f>INDEX(#REF!,MATCH('auto(old)'!$BA$2,#REF!,0))</f>
        <v>#REF!</v>
      </c>
      <c r="AJ16" s="184"/>
      <c r="AK16" s="184"/>
      <c r="AL16" s="185"/>
      <c r="AM16" s="241" t="e">
        <f>INDEX(#REF!,MATCH('auto(old)'!$BA$2,#REF!,0))</f>
        <v>#REF!</v>
      </c>
      <c r="AN16" s="242"/>
      <c r="AO16" s="242"/>
      <c r="AP16" s="243"/>
      <c r="AQ16" s="183" t="e">
        <f t="shared" si="0"/>
        <v>#REF!</v>
      </c>
      <c r="AR16" s="184"/>
      <c r="AS16" s="184"/>
      <c r="AT16" s="185"/>
      <c r="AU16" s="183" t="e">
        <f>INDEX(#REF!,MATCH('auto(old)'!$BA$2,#REF!,0))</f>
        <v>#REF!</v>
      </c>
      <c r="AV16" s="184"/>
      <c r="AW16" s="184"/>
      <c r="AX16" s="185"/>
      <c r="BC16" s="2" t="s">
        <v>90</v>
      </c>
    </row>
    <row r="17" spans="1:58" ht="13.5" customHeight="1" thickBot="1" x14ac:dyDescent="0.2">
      <c r="C17" s="35"/>
      <c r="D17" s="180" t="s">
        <v>27</v>
      </c>
      <c r="E17" s="180"/>
      <c r="F17" s="180"/>
      <c r="G17" s="180"/>
      <c r="H17" s="180"/>
      <c r="I17" s="180"/>
      <c r="J17" s="36"/>
      <c r="K17" s="183" t="e">
        <f>INDEX(#REF!,MATCH('auto(old)'!$BA$2,#REF!,0))</f>
        <v>#REF!</v>
      </c>
      <c r="L17" s="184"/>
      <c r="M17" s="184"/>
      <c r="N17" s="184"/>
      <c r="O17" s="184"/>
      <c r="P17" s="185"/>
      <c r="Q17" s="183" t="e">
        <f>INDEX(#REF!,MATCH('auto(old)'!$BA$2,#REF!,0))</f>
        <v>#REF!</v>
      </c>
      <c r="R17" s="184"/>
      <c r="S17" s="184"/>
      <c r="T17" s="184"/>
      <c r="U17" s="184"/>
      <c r="V17" s="185"/>
      <c r="W17" s="183" t="e">
        <f t="shared" si="1"/>
        <v>#REF!</v>
      </c>
      <c r="X17" s="184"/>
      <c r="Y17" s="184"/>
      <c r="Z17" s="184"/>
      <c r="AA17" s="184"/>
      <c r="AB17" s="185"/>
      <c r="AC17" s="183" t="e">
        <f>INDEX(#REF!,MATCH('auto(old)'!$BA$2,#REF!,0))</f>
        <v>#REF!</v>
      </c>
      <c r="AD17" s="184"/>
      <c r="AE17" s="184"/>
      <c r="AF17" s="184"/>
      <c r="AG17" s="184"/>
      <c r="AH17" s="185"/>
      <c r="AI17" s="244" t="e">
        <f>INDEX(#REF!,MATCH('auto(old)'!$BA$2,#REF!,0))</f>
        <v>#REF!</v>
      </c>
      <c r="AJ17" s="245"/>
      <c r="AK17" s="245"/>
      <c r="AL17" s="246"/>
      <c r="AM17" s="183" t="e">
        <f>INDEX(#REF!,MATCH('auto(old)'!$BA$2,#REF!,0))</f>
        <v>#REF!</v>
      </c>
      <c r="AN17" s="184"/>
      <c r="AO17" s="184"/>
      <c r="AP17" s="185"/>
      <c r="AQ17" s="183" t="e">
        <f t="shared" si="0"/>
        <v>#REF!</v>
      </c>
      <c r="AR17" s="184"/>
      <c r="AS17" s="184"/>
      <c r="AT17" s="185"/>
      <c r="AU17" s="183" t="e">
        <f>INDEX(#REF!,MATCH('auto(old)'!$BA$2,#REF!,0))</f>
        <v>#REF!</v>
      </c>
      <c r="AV17" s="184"/>
      <c r="AW17" s="184"/>
      <c r="AX17" s="185"/>
      <c r="BA17" s="2" t="s">
        <v>68</v>
      </c>
      <c r="BC17" s="97" t="s">
        <v>86</v>
      </c>
      <c r="BD17" s="97" t="s">
        <v>87</v>
      </c>
      <c r="BE17" s="97" t="s">
        <v>88</v>
      </c>
      <c r="BF17" s="97" t="s">
        <v>89</v>
      </c>
    </row>
    <row r="18" spans="1:58" ht="13.5" customHeight="1" thickBot="1" x14ac:dyDescent="0.2">
      <c r="C18" s="35"/>
      <c r="D18" s="180" t="s">
        <v>28</v>
      </c>
      <c r="E18" s="180"/>
      <c r="F18" s="180"/>
      <c r="G18" s="180"/>
      <c r="H18" s="180"/>
      <c r="I18" s="180"/>
      <c r="J18" s="36"/>
      <c r="K18" s="183" t="str">
        <f>IF(BA18="ON","－",BC18)</f>
        <v>－</v>
      </c>
      <c r="L18" s="184"/>
      <c r="M18" s="184"/>
      <c r="N18" s="184"/>
      <c r="O18" s="184"/>
      <c r="P18" s="185"/>
      <c r="Q18" s="183" t="str">
        <f>IF(BA18="ON","－",BD18)</f>
        <v>－</v>
      </c>
      <c r="R18" s="184"/>
      <c r="S18" s="184"/>
      <c r="T18" s="184"/>
      <c r="U18" s="184"/>
      <c r="V18" s="185"/>
      <c r="W18" s="183" t="str">
        <f>IF(BA18="ON","－",BE18)</f>
        <v>－</v>
      </c>
      <c r="X18" s="184"/>
      <c r="Y18" s="184"/>
      <c r="Z18" s="184"/>
      <c r="AA18" s="184"/>
      <c r="AB18" s="185"/>
      <c r="AC18" s="183" t="str">
        <f>IF(BA18="ON","－",BF18)</f>
        <v>－</v>
      </c>
      <c r="AD18" s="184"/>
      <c r="AE18" s="184"/>
      <c r="AF18" s="184"/>
      <c r="AG18" s="184"/>
      <c r="AH18" s="185"/>
      <c r="AI18" s="183" t="e">
        <f>INDEX(#REF!,MATCH('auto(old)'!$BA$2,#REF!,0))</f>
        <v>#REF!</v>
      </c>
      <c r="AJ18" s="184"/>
      <c r="AK18" s="184"/>
      <c r="AL18" s="185"/>
      <c r="AM18" s="241" t="e">
        <f>INDEX(#REF!,MATCH('auto(old)'!$BA$2,#REF!,0))</f>
        <v>#REF!</v>
      </c>
      <c r="AN18" s="242"/>
      <c r="AO18" s="242"/>
      <c r="AP18" s="243"/>
      <c r="AQ18" s="183" t="e">
        <f t="shared" ref="AQ18" si="2">AI18+AM18</f>
        <v>#REF!</v>
      </c>
      <c r="AR18" s="184"/>
      <c r="AS18" s="184"/>
      <c r="AT18" s="185"/>
      <c r="AU18" s="183" t="e">
        <f>INDEX(#REF!,MATCH('auto(old)'!$BA$2,#REF!,0))</f>
        <v>#REF!</v>
      </c>
      <c r="AV18" s="184"/>
      <c r="AW18" s="184"/>
      <c r="AX18" s="185"/>
      <c r="BA18" s="115" t="s">
        <v>67</v>
      </c>
      <c r="BC18" s="96" t="e">
        <f>INDEX(#REF!,MATCH('auto(old)'!$BA$2,#REF!,0))</f>
        <v>#REF!</v>
      </c>
      <c r="BD18" s="96" t="e">
        <f>INDEX(#REF!,MATCH('auto(old)'!$BA$2,#REF!,0))</f>
        <v>#REF!</v>
      </c>
      <c r="BE18" s="96" t="e">
        <f>SUM(BC18:BD18)</f>
        <v>#REF!</v>
      </c>
      <c r="BF18" s="96" t="e">
        <f>INDEX(#REF!,MATCH('auto(old)'!$BA$2,#REF!,0))</f>
        <v>#REF!</v>
      </c>
    </row>
    <row r="19" spans="1:58" ht="13.5" customHeight="1" x14ac:dyDescent="0.15">
      <c r="AM19" s="3"/>
      <c r="AN19" s="180" t="s">
        <v>29</v>
      </c>
      <c r="AO19" s="180"/>
      <c r="AP19" s="180"/>
      <c r="AQ19" s="180"/>
      <c r="AR19" s="180"/>
      <c r="AS19" s="180"/>
      <c r="AT19" s="180"/>
      <c r="AU19" s="180"/>
      <c r="AV19" s="180"/>
      <c r="AW19" s="180"/>
      <c r="AX19" s="4"/>
    </row>
    <row r="20" spans="1:58" ht="13.5" customHeight="1" x14ac:dyDescent="0.15">
      <c r="C20" s="2" t="s">
        <v>30</v>
      </c>
      <c r="AD20" s="13"/>
      <c r="AE20" s="13" t="s">
        <v>47</v>
      </c>
      <c r="AF20" s="13"/>
      <c r="AG20" s="13" t="s">
        <v>31</v>
      </c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</row>
    <row r="21" spans="1:58" ht="13.5" customHeight="1" x14ac:dyDescent="0.15">
      <c r="A21" s="13"/>
      <c r="B21" s="13"/>
      <c r="C21" s="13" t="s">
        <v>47</v>
      </c>
      <c r="D21" s="13"/>
      <c r="E21" s="13" t="s">
        <v>32</v>
      </c>
      <c r="F21" s="13"/>
      <c r="G21" s="13"/>
      <c r="H21" s="13"/>
      <c r="I21" s="13"/>
      <c r="J21" s="13"/>
      <c r="K21" s="13"/>
      <c r="L21" s="13"/>
      <c r="M21" s="33" t="s">
        <v>48</v>
      </c>
      <c r="N21" s="181" t="e">
        <f>AN21</f>
        <v>#REF!</v>
      </c>
      <c r="O21" s="181"/>
      <c r="P21" s="182" t="s">
        <v>2</v>
      </c>
      <c r="Q21" s="182"/>
      <c r="R21" s="33" t="s">
        <v>45</v>
      </c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33" t="s">
        <v>48</v>
      </c>
      <c r="AG21" s="182" t="s">
        <v>53</v>
      </c>
      <c r="AH21" s="182"/>
      <c r="AI21" s="182"/>
      <c r="AJ21" s="181" t="e">
        <f>IF(AN1=1,AJ1-1,AJ1)</f>
        <v>#REF!</v>
      </c>
      <c r="AK21" s="181"/>
      <c r="AL21" s="182" t="s">
        <v>1</v>
      </c>
      <c r="AM21" s="182"/>
      <c r="AN21" s="181" t="e">
        <f>IF(AN1=1,12,AN1-1)</f>
        <v>#REF!</v>
      </c>
      <c r="AO21" s="181"/>
      <c r="AP21" s="182" t="s">
        <v>2</v>
      </c>
      <c r="AQ21" s="182"/>
      <c r="AR21" s="181">
        <f>AR1</f>
        <v>1</v>
      </c>
      <c r="AS21" s="181"/>
      <c r="AT21" s="182" t="s">
        <v>33</v>
      </c>
      <c r="AU21" s="182"/>
      <c r="AV21" s="182"/>
      <c r="AW21" s="182"/>
      <c r="AX21" s="33" t="s">
        <v>45</v>
      </c>
      <c r="AY21" s="13"/>
      <c r="BA21" s="2" t="s">
        <v>91</v>
      </c>
    </row>
    <row r="22" spans="1:58" ht="13.5" customHeight="1" x14ac:dyDescent="0.15">
      <c r="E22" s="164" t="s">
        <v>34</v>
      </c>
      <c r="F22" s="164"/>
      <c r="G22" s="164"/>
      <c r="H22" s="164"/>
      <c r="I22" s="164"/>
      <c r="J22" s="165" t="e">
        <f>INDEX(#REF!,MATCH('auto(old)'!$BA$2,#REF!,0))</f>
        <v>#REF!</v>
      </c>
      <c r="K22" s="165"/>
      <c r="L22" s="165"/>
      <c r="M22" s="165"/>
      <c r="N22" s="14" t="s">
        <v>49</v>
      </c>
      <c r="O22" s="14"/>
      <c r="AT22" s="166" t="s">
        <v>35</v>
      </c>
      <c r="AU22" s="166"/>
      <c r="AV22" s="166"/>
      <c r="AW22" s="166"/>
      <c r="BA22" s="2" t="s">
        <v>92</v>
      </c>
    </row>
    <row r="23" spans="1:58" ht="13.5" customHeight="1" x14ac:dyDescent="0.15">
      <c r="E23" s="164" t="s">
        <v>36</v>
      </c>
      <c r="F23" s="164"/>
      <c r="G23" s="164"/>
      <c r="H23" s="164"/>
      <c r="I23" s="164"/>
      <c r="J23" s="165" t="e">
        <f>INDEX(#REF!,MATCH('auto(old)'!$BA$2,#REF!,0))</f>
        <v>#REF!</v>
      </c>
      <c r="K23" s="165"/>
      <c r="L23" s="165"/>
      <c r="M23" s="165"/>
      <c r="N23" s="14" t="s">
        <v>49</v>
      </c>
      <c r="O23" s="14"/>
      <c r="P23" s="28" t="s">
        <v>48</v>
      </c>
      <c r="Q23" s="175" t="e">
        <f>INDEX(#REF!,MATCH('auto(old)'!$BA$2,#REF!,0))</f>
        <v>#REF!</v>
      </c>
      <c r="R23" s="175"/>
      <c r="S23" s="166" t="s">
        <v>3</v>
      </c>
      <c r="T23" s="166"/>
      <c r="U23" s="175" t="e">
        <f>INDEX(#REF!,MATCH('auto(old)'!$BA$2,#REF!,0))</f>
        <v>#REF!</v>
      </c>
      <c r="V23" s="175"/>
      <c r="W23" s="166" t="s">
        <v>37</v>
      </c>
      <c r="X23" s="166"/>
      <c r="Y23" s="175" t="e">
        <f>INDEX(#REF!,MATCH('auto(old)'!$BA$2,#REF!,0))</f>
        <v>#REF!</v>
      </c>
      <c r="Z23" s="175"/>
      <c r="AA23" s="166" t="s">
        <v>38</v>
      </c>
      <c r="AB23" s="166"/>
      <c r="AC23" s="28" t="s">
        <v>45</v>
      </c>
      <c r="AE23" s="177" t="s">
        <v>14</v>
      </c>
      <c r="AF23" s="177"/>
      <c r="AG23" s="177"/>
      <c r="AH23" s="177"/>
      <c r="AI23" s="178" t="e">
        <f>INDEX(#REF!,MATCH('auto(old)'!$BA$2,#REF!,0))</f>
        <v>#REF!</v>
      </c>
      <c r="AJ23" s="178"/>
      <c r="AK23" s="178"/>
      <c r="AL23" s="178"/>
      <c r="AM23" s="178"/>
      <c r="AN23" s="178"/>
      <c r="AO23" s="178"/>
      <c r="AP23" s="179" t="s">
        <v>39</v>
      </c>
      <c r="AQ23" s="179"/>
      <c r="AR23" s="179"/>
      <c r="AS23" s="31" t="s">
        <v>48</v>
      </c>
      <c r="AT23" s="174" t="e">
        <f>INDEX(#REF!,MATCH('auto(old)'!$BA$2,#REF!,0))</f>
        <v>#REF!</v>
      </c>
      <c r="AU23" s="174"/>
      <c r="AV23" s="174"/>
      <c r="AW23" s="174"/>
      <c r="AX23" s="31" t="s">
        <v>45</v>
      </c>
      <c r="BA23" s="2" t="s">
        <v>93</v>
      </c>
    </row>
    <row r="24" spans="1:58" ht="13.5" customHeight="1" x14ac:dyDescent="0.15">
      <c r="E24" s="164" t="s">
        <v>40</v>
      </c>
      <c r="F24" s="164"/>
      <c r="G24" s="164"/>
      <c r="H24" s="164"/>
      <c r="I24" s="164"/>
      <c r="J24" s="165" t="e">
        <f>INDEX(#REF!,MATCH('auto(old)'!$BA$2,#REF!,0))</f>
        <v>#REF!</v>
      </c>
      <c r="K24" s="165"/>
      <c r="L24" s="165"/>
      <c r="M24" s="165"/>
      <c r="N24" s="14" t="s">
        <v>49</v>
      </c>
      <c r="O24" s="14"/>
      <c r="P24" s="28" t="s">
        <v>48</v>
      </c>
      <c r="Q24" s="175" t="e">
        <f>INDEX(#REF!,MATCH('auto(old)'!$BA$2,#REF!,0))</f>
        <v>#REF!</v>
      </c>
      <c r="R24" s="175"/>
      <c r="S24" s="166" t="s">
        <v>3</v>
      </c>
      <c r="T24" s="166"/>
      <c r="U24" s="175" t="e">
        <f>INDEX(#REF!,MATCH('auto(old)'!$BA$2,#REF!,0))</f>
        <v>#REF!</v>
      </c>
      <c r="V24" s="175"/>
      <c r="W24" s="166" t="s">
        <v>37</v>
      </c>
      <c r="X24" s="166"/>
      <c r="Y24" s="175" t="e">
        <f>INDEX(#REF!,MATCH('auto(old)'!$BA$2,#REF!,0))</f>
        <v>#REF!</v>
      </c>
      <c r="Z24" s="175"/>
      <c r="AA24" s="166" t="s">
        <v>38</v>
      </c>
      <c r="AB24" s="166"/>
      <c r="AC24" s="28" t="s">
        <v>45</v>
      </c>
      <c r="AE24" s="176" t="s">
        <v>10</v>
      </c>
      <c r="AF24" s="176"/>
      <c r="AG24" s="176"/>
      <c r="AH24" s="176"/>
      <c r="AI24" s="170" t="e">
        <f>INDEX(#REF!,MATCH('auto(old)'!$BA$2,#REF!,0))</f>
        <v>#REF!</v>
      </c>
      <c r="AJ24" s="170"/>
      <c r="AK24" s="170"/>
      <c r="AL24" s="170"/>
      <c r="AM24" s="170"/>
      <c r="AN24" s="170"/>
      <c r="AO24" s="170"/>
      <c r="AP24" s="171" t="s">
        <v>39</v>
      </c>
      <c r="AQ24" s="171"/>
      <c r="AR24" s="171"/>
      <c r="AS24" s="28" t="s">
        <v>48</v>
      </c>
      <c r="AT24" s="172" t="e">
        <f>INDEX(#REF!,MATCH('auto(old)'!$BA$2,#REF!,0))</f>
        <v>#REF!</v>
      </c>
      <c r="AU24" s="172"/>
      <c r="AV24" s="172"/>
      <c r="AW24" s="172"/>
      <c r="AX24" s="28" t="s">
        <v>45</v>
      </c>
    </row>
    <row r="25" spans="1:58" ht="13.5" customHeight="1" x14ac:dyDescent="0.15">
      <c r="E25" s="164" t="s">
        <v>41</v>
      </c>
      <c r="F25" s="164"/>
      <c r="G25" s="164"/>
      <c r="H25" s="164"/>
      <c r="I25" s="164"/>
      <c r="J25" s="165" t="e">
        <f>INDEX(#REF!,MATCH('auto(old)'!$BA$2,#REF!,0))</f>
        <v>#REF!</v>
      </c>
      <c r="K25" s="165"/>
      <c r="L25" s="165"/>
      <c r="M25" s="165"/>
      <c r="N25" s="14" t="s">
        <v>50</v>
      </c>
      <c r="O25" s="14"/>
      <c r="P25" s="28"/>
      <c r="Q25" s="175"/>
      <c r="R25" s="175"/>
      <c r="S25" s="166"/>
      <c r="T25" s="166"/>
      <c r="U25" s="175"/>
      <c r="V25" s="175"/>
      <c r="W25" s="166"/>
      <c r="X25" s="166"/>
      <c r="Y25" s="175"/>
      <c r="Z25" s="175"/>
      <c r="AA25" s="166"/>
      <c r="AB25" s="166"/>
      <c r="AC25" s="28"/>
      <c r="AE25" s="166" t="s">
        <v>11</v>
      </c>
      <c r="AF25" s="166"/>
      <c r="AG25" s="166"/>
      <c r="AH25" s="166"/>
      <c r="AI25" s="239" t="e">
        <f>INDEX(#REF!,MATCH('auto(old)'!$BA$2,#REF!,0))</f>
        <v>#REF!</v>
      </c>
      <c r="AJ25" s="239"/>
      <c r="AK25" s="239"/>
      <c r="AL25" s="239"/>
      <c r="AM25" s="239"/>
      <c r="AN25" s="239"/>
      <c r="AO25" s="239"/>
      <c r="AP25" s="168" t="s">
        <v>39</v>
      </c>
      <c r="AQ25" s="168"/>
      <c r="AR25" s="168"/>
      <c r="AS25" s="28" t="s">
        <v>48</v>
      </c>
      <c r="AT25" s="240" t="e">
        <f>INDEX(#REF!,MATCH('auto(old)'!$BA$2,#REF!,0))</f>
        <v>#REF!</v>
      </c>
      <c r="AU25" s="240"/>
      <c r="AV25" s="240"/>
      <c r="AW25" s="240"/>
      <c r="AX25" s="28" t="s">
        <v>45</v>
      </c>
    </row>
    <row r="26" spans="1:58" ht="13.5" customHeight="1" x14ac:dyDescent="0.15">
      <c r="E26" s="164" t="s">
        <v>42</v>
      </c>
      <c r="F26" s="164"/>
      <c r="G26" s="164"/>
      <c r="H26" s="164"/>
      <c r="I26" s="164"/>
      <c r="J26" s="165" t="e">
        <f>INDEX(#REF!,MATCH('auto(old)'!$BA$2,#REF!,0))</f>
        <v>#REF!</v>
      </c>
      <c r="K26" s="165"/>
      <c r="L26" s="165"/>
      <c r="M26" s="165"/>
      <c r="N26" s="14" t="s">
        <v>51</v>
      </c>
      <c r="O26" s="14"/>
      <c r="AE26" s="166" t="s">
        <v>43</v>
      </c>
      <c r="AF26" s="166"/>
      <c r="AG26" s="166"/>
      <c r="AH26" s="166"/>
      <c r="AI26" s="239" t="e">
        <f>INDEX(#REF!,MATCH('auto(old)'!$BA$2,#REF!,0))</f>
        <v>#REF!</v>
      </c>
      <c r="AJ26" s="239"/>
      <c r="AK26" s="239"/>
      <c r="AL26" s="239"/>
      <c r="AM26" s="239"/>
      <c r="AN26" s="239"/>
      <c r="AO26" s="239"/>
      <c r="AP26" s="168" t="s">
        <v>44</v>
      </c>
      <c r="AQ26" s="168"/>
      <c r="AR26" s="168"/>
      <c r="AS26" s="28" t="s">
        <v>48</v>
      </c>
      <c r="AT26" s="169" t="e">
        <f>INDEX(#REF!,MATCH('auto(old)'!$BA$2,#REF!,0))</f>
        <v>#REF!</v>
      </c>
      <c r="AU26" s="169"/>
      <c r="AV26" s="169"/>
      <c r="AW26" s="169"/>
      <c r="AX26" s="28" t="s">
        <v>45</v>
      </c>
    </row>
    <row r="27" spans="1:58" ht="13.5" customHeight="1" x14ac:dyDescent="0.15"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</row>
    <row r="28" spans="1:58" ht="13.5" customHeight="1" x14ac:dyDescent="0.15"/>
    <row r="29" spans="1:58" ht="13.5" customHeight="1" x14ac:dyDescent="0.15"/>
    <row r="30" spans="1:58" ht="13.5" customHeight="1" x14ac:dyDescent="0.15">
      <c r="C30" s="1"/>
      <c r="D30" s="42"/>
      <c r="E30" s="42"/>
      <c r="F30" s="234" t="s">
        <v>0</v>
      </c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4"/>
      <c r="Z30" s="234"/>
      <c r="AA30" s="234"/>
      <c r="AB30" s="234"/>
      <c r="AC30" s="234"/>
      <c r="AD30" s="41"/>
      <c r="AE30" s="41"/>
      <c r="AF30" s="42"/>
      <c r="AG30" s="235" t="s">
        <v>53</v>
      </c>
      <c r="AH30" s="235"/>
      <c r="AI30" s="235"/>
      <c r="AJ30" s="236" t="e">
        <f>AJ1</f>
        <v>#REF!</v>
      </c>
      <c r="AK30" s="236"/>
      <c r="AL30" s="235" t="s">
        <v>1</v>
      </c>
      <c r="AM30" s="235"/>
      <c r="AN30" s="236" t="e">
        <f>AN1</f>
        <v>#REF!</v>
      </c>
      <c r="AO30" s="236"/>
      <c r="AP30" s="235" t="s">
        <v>2</v>
      </c>
      <c r="AQ30" s="235"/>
      <c r="AR30" s="236">
        <f>AR1</f>
        <v>1</v>
      </c>
      <c r="AS30" s="236"/>
      <c r="AT30" s="237" t="s">
        <v>3</v>
      </c>
      <c r="AU30" s="237"/>
      <c r="AV30" s="237" t="s">
        <v>4</v>
      </c>
      <c r="AW30" s="237"/>
      <c r="AX30" s="238"/>
    </row>
    <row r="31" spans="1:58" ht="13.5" customHeight="1" x14ac:dyDescent="0.15">
      <c r="C31" s="37"/>
      <c r="D31" s="30"/>
      <c r="E31" s="30"/>
      <c r="F31" s="176" t="s">
        <v>46</v>
      </c>
      <c r="G31" s="176"/>
      <c r="H31" s="223" t="s">
        <v>5</v>
      </c>
      <c r="I31" s="223"/>
      <c r="J31" s="224"/>
      <c r="K31" s="3"/>
      <c r="L31" s="217" t="s">
        <v>6</v>
      </c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4"/>
      <c r="AC31" s="225" t="s">
        <v>7</v>
      </c>
      <c r="AD31" s="176"/>
      <c r="AE31" s="176"/>
      <c r="AF31" s="176"/>
      <c r="AG31" s="176"/>
      <c r="AH31" s="226"/>
      <c r="AI31" s="229" t="s">
        <v>8</v>
      </c>
      <c r="AJ31" s="230"/>
      <c r="AK31" s="230"/>
      <c r="AL31" s="230"/>
      <c r="AM31" s="230"/>
      <c r="AN31" s="230"/>
      <c r="AO31" s="230"/>
      <c r="AP31" s="230"/>
      <c r="AQ31" s="230"/>
      <c r="AR31" s="230"/>
      <c r="AS31" s="230"/>
      <c r="AT31" s="230"/>
      <c r="AU31" s="230"/>
      <c r="AV31" s="230"/>
      <c r="AW31" s="230"/>
      <c r="AX31" s="231"/>
    </row>
    <row r="32" spans="1:58" ht="13.5" customHeight="1" x14ac:dyDescent="0.15">
      <c r="C32" s="232" t="s">
        <v>9</v>
      </c>
      <c r="D32" s="233"/>
      <c r="E32" s="233"/>
      <c r="F32" s="177"/>
      <c r="G32" s="177"/>
      <c r="H32" s="31"/>
      <c r="I32" s="31"/>
      <c r="J32" s="40"/>
      <c r="K32" s="214" t="s">
        <v>10</v>
      </c>
      <c r="L32" s="180"/>
      <c r="M32" s="180"/>
      <c r="N32" s="180"/>
      <c r="O32" s="180"/>
      <c r="P32" s="215"/>
      <c r="Q32" s="214" t="s">
        <v>11</v>
      </c>
      <c r="R32" s="180"/>
      <c r="S32" s="180"/>
      <c r="T32" s="180"/>
      <c r="U32" s="180"/>
      <c r="V32" s="215"/>
      <c r="W32" s="214" t="s">
        <v>12</v>
      </c>
      <c r="X32" s="180"/>
      <c r="Y32" s="180"/>
      <c r="Z32" s="180"/>
      <c r="AA32" s="180"/>
      <c r="AB32" s="215"/>
      <c r="AC32" s="227"/>
      <c r="AD32" s="177"/>
      <c r="AE32" s="177"/>
      <c r="AF32" s="177"/>
      <c r="AG32" s="177"/>
      <c r="AH32" s="228"/>
      <c r="AI32" s="214" t="s">
        <v>10</v>
      </c>
      <c r="AJ32" s="180"/>
      <c r="AK32" s="180"/>
      <c r="AL32" s="215"/>
      <c r="AM32" s="214" t="s">
        <v>11</v>
      </c>
      <c r="AN32" s="180"/>
      <c r="AO32" s="180"/>
      <c r="AP32" s="215"/>
      <c r="AQ32" s="214" t="s">
        <v>12</v>
      </c>
      <c r="AR32" s="180"/>
      <c r="AS32" s="180"/>
      <c r="AT32" s="215"/>
      <c r="AU32" s="216" t="s">
        <v>13</v>
      </c>
      <c r="AV32" s="217"/>
      <c r="AW32" s="217"/>
      <c r="AX32" s="218"/>
    </row>
    <row r="33" spans="3:50" ht="13.5" customHeight="1" thickBot="1" x14ac:dyDescent="0.2">
      <c r="C33" s="5"/>
      <c r="D33" s="219" t="s">
        <v>14</v>
      </c>
      <c r="E33" s="219"/>
      <c r="F33" s="219"/>
      <c r="G33" s="219"/>
      <c r="H33" s="219"/>
      <c r="I33" s="219"/>
      <c r="J33" s="6"/>
      <c r="K33" s="220" t="e">
        <f>K4</f>
        <v>#REF!</v>
      </c>
      <c r="L33" s="221"/>
      <c r="M33" s="221"/>
      <c r="N33" s="221"/>
      <c r="O33" s="221"/>
      <c r="P33" s="222"/>
      <c r="Q33" s="220" t="e">
        <f>Q4</f>
        <v>#REF!</v>
      </c>
      <c r="R33" s="221"/>
      <c r="S33" s="221"/>
      <c r="T33" s="221"/>
      <c r="U33" s="221"/>
      <c r="V33" s="222"/>
      <c r="W33" s="220" t="e">
        <f>W4</f>
        <v>#REF!</v>
      </c>
      <c r="X33" s="221"/>
      <c r="Y33" s="221"/>
      <c r="Z33" s="221"/>
      <c r="AA33" s="221"/>
      <c r="AB33" s="222"/>
      <c r="AC33" s="220" t="e">
        <f t="shared" ref="AC33:AC47" si="3">AC4</f>
        <v>#REF!</v>
      </c>
      <c r="AD33" s="221"/>
      <c r="AE33" s="221"/>
      <c r="AF33" s="221"/>
      <c r="AG33" s="221"/>
      <c r="AH33" s="222"/>
      <c r="AI33" s="220" t="e">
        <f t="shared" ref="AI33:AI47" si="4">AI4</f>
        <v>#REF!</v>
      </c>
      <c r="AJ33" s="221"/>
      <c r="AK33" s="221"/>
      <c r="AL33" s="222"/>
      <c r="AM33" s="220" t="e">
        <f t="shared" ref="AM33:AM47" si="5">AM4</f>
        <v>#REF!</v>
      </c>
      <c r="AN33" s="221"/>
      <c r="AO33" s="221"/>
      <c r="AP33" s="222"/>
      <c r="AQ33" s="220" t="e">
        <f t="shared" ref="AQ33:AQ47" si="6">AQ4</f>
        <v>#REF!</v>
      </c>
      <c r="AR33" s="221"/>
      <c r="AS33" s="221"/>
      <c r="AT33" s="222"/>
      <c r="AU33" s="220" t="e">
        <f t="shared" ref="AU33:AU47" si="7">AU4</f>
        <v>#REF!</v>
      </c>
      <c r="AV33" s="221"/>
      <c r="AW33" s="221"/>
      <c r="AX33" s="222"/>
    </row>
    <row r="34" spans="3:50" ht="13.5" customHeight="1" thickTop="1" x14ac:dyDescent="0.15">
      <c r="C34" s="39"/>
      <c r="D34" s="210" t="s">
        <v>15</v>
      </c>
      <c r="E34" s="210"/>
      <c r="F34" s="210"/>
      <c r="G34" s="210"/>
      <c r="H34" s="210"/>
      <c r="I34" s="210"/>
      <c r="J34" s="40"/>
      <c r="K34" s="211" t="e">
        <f>K5</f>
        <v>#REF!</v>
      </c>
      <c r="L34" s="212"/>
      <c r="M34" s="212"/>
      <c r="N34" s="212"/>
      <c r="O34" s="212"/>
      <c r="P34" s="213"/>
      <c r="Q34" s="211" t="e">
        <f t="shared" ref="Q34:Q47" si="8">Q5</f>
        <v>#REF!</v>
      </c>
      <c r="R34" s="212"/>
      <c r="S34" s="212"/>
      <c r="T34" s="212"/>
      <c r="U34" s="212"/>
      <c r="V34" s="213"/>
      <c r="W34" s="211" t="e">
        <f t="shared" ref="W34:W47" si="9">W5</f>
        <v>#REF!</v>
      </c>
      <c r="X34" s="212"/>
      <c r="Y34" s="212"/>
      <c r="Z34" s="212"/>
      <c r="AA34" s="212"/>
      <c r="AB34" s="213"/>
      <c r="AC34" s="211" t="e">
        <f t="shared" si="3"/>
        <v>#REF!</v>
      </c>
      <c r="AD34" s="212"/>
      <c r="AE34" s="212"/>
      <c r="AF34" s="212"/>
      <c r="AG34" s="212"/>
      <c r="AH34" s="213"/>
      <c r="AI34" s="211" t="e">
        <f t="shared" si="4"/>
        <v>#REF!</v>
      </c>
      <c r="AJ34" s="212"/>
      <c r="AK34" s="212"/>
      <c r="AL34" s="213"/>
      <c r="AM34" s="211" t="e">
        <f t="shared" si="5"/>
        <v>#REF!</v>
      </c>
      <c r="AN34" s="212"/>
      <c r="AO34" s="212"/>
      <c r="AP34" s="213"/>
      <c r="AQ34" s="211" t="e">
        <f t="shared" si="6"/>
        <v>#REF!</v>
      </c>
      <c r="AR34" s="212"/>
      <c r="AS34" s="212"/>
      <c r="AT34" s="213"/>
      <c r="AU34" s="211" t="e">
        <f t="shared" si="7"/>
        <v>#REF!</v>
      </c>
      <c r="AV34" s="212"/>
      <c r="AW34" s="212"/>
      <c r="AX34" s="213"/>
    </row>
    <row r="35" spans="3:50" ht="13.5" customHeight="1" x14ac:dyDescent="0.15">
      <c r="C35" s="204" t="s">
        <v>16</v>
      </c>
      <c r="D35" s="205"/>
      <c r="E35" s="7"/>
      <c r="F35" s="195" t="s">
        <v>17</v>
      </c>
      <c r="G35" s="195"/>
      <c r="H35" s="195"/>
      <c r="I35" s="195"/>
      <c r="J35" s="8"/>
      <c r="K35" s="196" t="e">
        <f t="shared" ref="K35:K47" si="10">K6</f>
        <v>#REF!</v>
      </c>
      <c r="L35" s="197"/>
      <c r="M35" s="197"/>
      <c r="N35" s="197"/>
      <c r="O35" s="197"/>
      <c r="P35" s="198"/>
      <c r="Q35" s="196" t="e">
        <f t="shared" si="8"/>
        <v>#REF!</v>
      </c>
      <c r="R35" s="197"/>
      <c r="S35" s="197"/>
      <c r="T35" s="197"/>
      <c r="U35" s="197"/>
      <c r="V35" s="198"/>
      <c r="W35" s="196" t="e">
        <f t="shared" si="9"/>
        <v>#REF!</v>
      </c>
      <c r="X35" s="197"/>
      <c r="Y35" s="197"/>
      <c r="Z35" s="197"/>
      <c r="AA35" s="197"/>
      <c r="AB35" s="198"/>
      <c r="AC35" s="196" t="e">
        <f t="shared" si="3"/>
        <v>#REF!</v>
      </c>
      <c r="AD35" s="197"/>
      <c r="AE35" s="197"/>
      <c r="AF35" s="197"/>
      <c r="AG35" s="197"/>
      <c r="AH35" s="198"/>
      <c r="AI35" s="196" t="e">
        <f t="shared" si="4"/>
        <v>#REF!</v>
      </c>
      <c r="AJ35" s="197"/>
      <c r="AK35" s="197"/>
      <c r="AL35" s="198"/>
      <c r="AM35" s="196" t="e">
        <f t="shared" si="5"/>
        <v>#REF!</v>
      </c>
      <c r="AN35" s="197"/>
      <c r="AO35" s="197"/>
      <c r="AP35" s="198"/>
      <c r="AQ35" s="196" t="e">
        <f t="shared" si="6"/>
        <v>#REF!</v>
      </c>
      <c r="AR35" s="197"/>
      <c r="AS35" s="197"/>
      <c r="AT35" s="198"/>
      <c r="AU35" s="196" t="e">
        <f t="shared" si="7"/>
        <v>#REF!</v>
      </c>
      <c r="AV35" s="197"/>
      <c r="AW35" s="197"/>
      <c r="AX35" s="198"/>
    </row>
    <row r="36" spans="3:50" ht="13.5" customHeight="1" x14ac:dyDescent="0.15">
      <c r="C36" s="206"/>
      <c r="D36" s="207"/>
      <c r="E36" s="9"/>
      <c r="F36" s="200" t="s">
        <v>18</v>
      </c>
      <c r="G36" s="200"/>
      <c r="H36" s="200"/>
      <c r="I36" s="200"/>
      <c r="J36" s="10"/>
      <c r="K36" s="201" t="e">
        <f t="shared" si="10"/>
        <v>#REF!</v>
      </c>
      <c r="L36" s="202"/>
      <c r="M36" s="202"/>
      <c r="N36" s="202"/>
      <c r="O36" s="202"/>
      <c r="P36" s="203"/>
      <c r="Q36" s="201" t="e">
        <f t="shared" si="8"/>
        <v>#REF!</v>
      </c>
      <c r="R36" s="202"/>
      <c r="S36" s="202"/>
      <c r="T36" s="202"/>
      <c r="U36" s="202"/>
      <c r="V36" s="203"/>
      <c r="W36" s="201" t="e">
        <f t="shared" si="9"/>
        <v>#REF!</v>
      </c>
      <c r="X36" s="202"/>
      <c r="Y36" s="202"/>
      <c r="Z36" s="202"/>
      <c r="AA36" s="202"/>
      <c r="AB36" s="203"/>
      <c r="AC36" s="201" t="e">
        <f t="shared" si="3"/>
        <v>#REF!</v>
      </c>
      <c r="AD36" s="202"/>
      <c r="AE36" s="202"/>
      <c r="AF36" s="202"/>
      <c r="AG36" s="202"/>
      <c r="AH36" s="203"/>
      <c r="AI36" s="201" t="e">
        <f t="shared" si="4"/>
        <v>#REF!</v>
      </c>
      <c r="AJ36" s="202"/>
      <c r="AK36" s="202"/>
      <c r="AL36" s="203"/>
      <c r="AM36" s="201" t="e">
        <f t="shared" si="5"/>
        <v>#REF!</v>
      </c>
      <c r="AN36" s="202"/>
      <c r="AO36" s="202"/>
      <c r="AP36" s="203"/>
      <c r="AQ36" s="201" t="e">
        <f t="shared" si="6"/>
        <v>#REF!</v>
      </c>
      <c r="AR36" s="202"/>
      <c r="AS36" s="202"/>
      <c r="AT36" s="203"/>
      <c r="AU36" s="201" t="e">
        <f t="shared" si="7"/>
        <v>#REF!</v>
      </c>
      <c r="AV36" s="202"/>
      <c r="AW36" s="202"/>
      <c r="AX36" s="203"/>
    </row>
    <row r="37" spans="3:50" ht="13.5" customHeight="1" x14ac:dyDescent="0.15">
      <c r="C37" s="206"/>
      <c r="D37" s="207"/>
      <c r="E37" s="9"/>
      <c r="F37" s="200" t="s">
        <v>19</v>
      </c>
      <c r="G37" s="200"/>
      <c r="H37" s="200"/>
      <c r="I37" s="200"/>
      <c r="J37" s="10"/>
      <c r="K37" s="201" t="e">
        <f t="shared" si="10"/>
        <v>#REF!</v>
      </c>
      <c r="L37" s="202"/>
      <c r="M37" s="202"/>
      <c r="N37" s="202"/>
      <c r="O37" s="202"/>
      <c r="P37" s="203"/>
      <c r="Q37" s="201" t="e">
        <f t="shared" si="8"/>
        <v>#REF!</v>
      </c>
      <c r="R37" s="202"/>
      <c r="S37" s="202"/>
      <c r="T37" s="202"/>
      <c r="U37" s="202"/>
      <c r="V37" s="203"/>
      <c r="W37" s="201" t="e">
        <f t="shared" si="9"/>
        <v>#REF!</v>
      </c>
      <c r="X37" s="202"/>
      <c r="Y37" s="202"/>
      <c r="Z37" s="202"/>
      <c r="AA37" s="202"/>
      <c r="AB37" s="203"/>
      <c r="AC37" s="201" t="e">
        <f t="shared" si="3"/>
        <v>#REF!</v>
      </c>
      <c r="AD37" s="202"/>
      <c r="AE37" s="202"/>
      <c r="AF37" s="202"/>
      <c r="AG37" s="202"/>
      <c r="AH37" s="203"/>
      <c r="AI37" s="201" t="e">
        <f t="shared" si="4"/>
        <v>#REF!</v>
      </c>
      <c r="AJ37" s="202"/>
      <c r="AK37" s="202"/>
      <c r="AL37" s="203"/>
      <c r="AM37" s="201" t="e">
        <f t="shared" si="5"/>
        <v>#REF!</v>
      </c>
      <c r="AN37" s="202"/>
      <c r="AO37" s="202"/>
      <c r="AP37" s="203"/>
      <c r="AQ37" s="201" t="e">
        <f t="shared" si="6"/>
        <v>#REF!</v>
      </c>
      <c r="AR37" s="202"/>
      <c r="AS37" s="202"/>
      <c r="AT37" s="203"/>
      <c r="AU37" s="201" t="e">
        <f t="shared" si="7"/>
        <v>#REF!</v>
      </c>
      <c r="AV37" s="202"/>
      <c r="AW37" s="202"/>
      <c r="AX37" s="203"/>
    </row>
    <row r="38" spans="3:50" ht="13.5" customHeight="1" x14ac:dyDescent="0.15">
      <c r="C38" s="206"/>
      <c r="D38" s="207"/>
      <c r="E38" s="11"/>
      <c r="F38" s="199" t="s">
        <v>20</v>
      </c>
      <c r="G38" s="199"/>
      <c r="H38" s="199"/>
      <c r="I38" s="199"/>
      <c r="J38" s="12"/>
      <c r="K38" s="186" t="e">
        <f t="shared" si="10"/>
        <v>#REF!</v>
      </c>
      <c r="L38" s="187"/>
      <c r="M38" s="187"/>
      <c r="N38" s="187"/>
      <c r="O38" s="187"/>
      <c r="P38" s="188"/>
      <c r="Q38" s="186" t="e">
        <f t="shared" si="8"/>
        <v>#REF!</v>
      </c>
      <c r="R38" s="187"/>
      <c r="S38" s="187"/>
      <c r="T38" s="187"/>
      <c r="U38" s="187"/>
      <c r="V38" s="188"/>
      <c r="W38" s="186" t="e">
        <f t="shared" si="9"/>
        <v>#REF!</v>
      </c>
      <c r="X38" s="187"/>
      <c r="Y38" s="187"/>
      <c r="Z38" s="187"/>
      <c r="AA38" s="187"/>
      <c r="AB38" s="188"/>
      <c r="AC38" s="186" t="e">
        <f t="shared" si="3"/>
        <v>#REF!</v>
      </c>
      <c r="AD38" s="187"/>
      <c r="AE38" s="187"/>
      <c r="AF38" s="187"/>
      <c r="AG38" s="187"/>
      <c r="AH38" s="188"/>
      <c r="AI38" s="186" t="e">
        <f t="shared" si="4"/>
        <v>#REF!</v>
      </c>
      <c r="AJ38" s="187"/>
      <c r="AK38" s="187"/>
      <c r="AL38" s="188"/>
      <c r="AM38" s="186" t="e">
        <f t="shared" si="5"/>
        <v>#REF!</v>
      </c>
      <c r="AN38" s="187"/>
      <c r="AO38" s="187"/>
      <c r="AP38" s="188"/>
      <c r="AQ38" s="186" t="e">
        <f t="shared" si="6"/>
        <v>#REF!</v>
      </c>
      <c r="AR38" s="187"/>
      <c r="AS38" s="187"/>
      <c r="AT38" s="188"/>
      <c r="AU38" s="186" t="e">
        <f t="shared" si="7"/>
        <v>#REF!</v>
      </c>
      <c r="AV38" s="187"/>
      <c r="AW38" s="187"/>
      <c r="AX38" s="188"/>
    </row>
    <row r="39" spans="3:50" ht="13.5" customHeight="1" x14ac:dyDescent="0.15">
      <c r="C39" s="208"/>
      <c r="D39" s="209"/>
      <c r="E39" s="35"/>
      <c r="F39" s="180" t="s">
        <v>12</v>
      </c>
      <c r="G39" s="180"/>
      <c r="H39" s="180"/>
      <c r="I39" s="180"/>
      <c r="J39" s="36"/>
      <c r="K39" s="183" t="e">
        <f>K10</f>
        <v>#REF!</v>
      </c>
      <c r="L39" s="184"/>
      <c r="M39" s="184"/>
      <c r="N39" s="184"/>
      <c r="O39" s="184"/>
      <c r="P39" s="185"/>
      <c r="Q39" s="183" t="e">
        <f t="shared" si="8"/>
        <v>#REF!</v>
      </c>
      <c r="R39" s="184"/>
      <c r="S39" s="184"/>
      <c r="T39" s="184"/>
      <c r="U39" s="184"/>
      <c r="V39" s="185"/>
      <c r="W39" s="183" t="e">
        <f t="shared" si="9"/>
        <v>#REF!</v>
      </c>
      <c r="X39" s="184"/>
      <c r="Y39" s="184"/>
      <c r="Z39" s="184"/>
      <c r="AA39" s="184"/>
      <c r="AB39" s="185"/>
      <c r="AC39" s="183" t="e">
        <f t="shared" si="3"/>
        <v>#REF!</v>
      </c>
      <c r="AD39" s="184"/>
      <c r="AE39" s="184"/>
      <c r="AF39" s="184"/>
      <c r="AG39" s="184"/>
      <c r="AH39" s="185"/>
      <c r="AI39" s="183" t="e">
        <f t="shared" si="4"/>
        <v>#REF!</v>
      </c>
      <c r="AJ39" s="184"/>
      <c r="AK39" s="184"/>
      <c r="AL39" s="185"/>
      <c r="AM39" s="183" t="e">
        <f t="shared" si="5"/>
        <v>#REF!</v>
      </c>
      <c r="AN39" s="184"/>
      <c r="AO39" s="184"/>
      <c r="AP39" s="185"/>
      <c r="AQ39" s="183" t="e">
        <f t="shared" si="6"/>
        <v>#REF!</v>
      </c>
      <c r="AR39" s="184"/>
      <c r="AS39" s="184"/>
      <c r="AT39" s="185"/>
      <c r="AU39" s="183" t="e">
        <f t="shared" si="7"/>
        <v>#REF!</v>
      </c>
      <c r="AV39" s="184"/>
      <c r="AW39" s="184"/>
      <c r="AX39" s="185"/>
    </row>
    <row r="40" spans="3:50" ht="13.5" customHeight="1" x14ac:dyDescent="0.15">
      <c r="C40" s="189" t="s">
        <v>21</v>
      </c>
      <c r="D40" s="190"/>
      <c r="E40" s="7"/>
      <c r="F40" s="195" t="s">
        <v>22</v>
      </c>
      <c r="G40" s="195"/>
      <c r="H40" s="195"/>
      <c r="I40" s="195"/>
      <c r="J40" s="8"/>
      <c r="K40" s="196" t="e">
        <f t="shared" si="10"/>
        <v>#REF!</v>
      </c>
      <c r="L40" s="197"/>
      <c r="M40" s="197"/>
      <c r="N40" s="197"/>
      <c r="O40" s="197"/>
      <c r="P40" s="198"/>
      <c r="Q40" s="196" t="e">
        <f t="shared" si="8"/>
        <v>#REF!</v>
      </c>
      <c r="R40" s="197"/>
      <c r="S40" s="197"/>
      <c r="T40" s="197"/>
      <c r="U40" s="197"/>
      <c r="V40" s="198"/>
      <c r="W40" s="196" t="e">
        <f t="shared" si="9"/>
        <v>#REF!</v>
      </c>
      <c r="X40" s="197"/>
      <c r="Y40" s="197"/>
      <c r="Z40" s="197"/>
      <c r="AA40" s="197"/>
      <c r="AB40" s="198"/>
      <c r="AC40" s="196" t="e">
        <f t="shared" si="3"/>
        <v>#REF!</v>
      </c>
      <c r="AD40" s="197"/>
      <c r="AE40" s="197"/>
      <c r="AF40" s="197"/>
      <c r="AG40" s="197"/>
      <c r="AH40" s="198"/>
      <c r="AI40" s="196" t="e">
        <f t="shared" si="4"/>
        <v>#REF!</v>
      </c>
      <c r="AJ40" s="197"/>
      <c r="AK40" s="197"/>
      <c r="AL40" s="198"/>
      <c r="AM40" s="196" t="e">
        <f t="shared" si="5"/>
        <v>#REF!</v>
      </c>
      <c r="AN40" s="197"/>
      <c r="AO40" s="197"/>
      <c r="AP40" s="198"/>
      <c r="AQ40" s="196" t="e">
        <f t="shared" si="6"/>
        <v>#REF!</v>
      </c>
      <c r="AR40" s="197"/>
      <c r="AS40" s="197"/>
      <c r="AT40" s="198"/>
      <c r="AU40" s="196" t="e">
        <f t="shared" si="7"/>
        <v>#REF!</v>
      </c>
      <c r="AV40" s="197"/>
      <c r="AW40" s="197"/>
      <c r="AX40" s="198"/>
    </row>
    <row r="41" spans="3:50" ht="13.5" customHeight="1" x14ac:dyDescent="0.15">
      <c r="C41" s="191"/>
      <c r="D41" s="192"/>
      <c r="E41" s="11"/>
      <c r="F41" s="199" t="s">
        <v>23</v>
      </c>
      <c r="G41" s="199"/>
      <c r="H41" s="199"/>
      <c r="I41" s="199"/>
      <c r="J41" s="12"/>
      <c r="K41" s="186" t="e">
        <f t="shared" si="10"/>
        <v>#REF!</v>
      </c>
      <c r="L41" s="187"/>
      <c r="M41" s="187"/>
      <c r="N41" s="187"/>
      <c r="O41" s="187"/>
      <c r="P41" s="188"/>
      <c r="Q41" s="186" t="e">
        <f t="shared" si="8"/>
        <v>#REF!</v>
      </c>
      <c r="R41" s="187"/>
      <c r="S41" s="187"/>
      <c r="T41" s="187"/>
      <c r="U41" s="187"/>
      <c r="V41" s="188"/>
      <c r="W41" s="186" t="e">
        <f t="shared" si="9"/>
        <v>#REF!</v>
      </c>
      <c r="X41" s="187"/>
      <c r="Y41" s="187"/>
      <c r="Z41" s="187"/>
      <c r="AA41" s="187"/>
      <c r="AB41" s="188"/>
      <c r="AC41" s="186" t="e">
        <f t="shared" si="3"/>
        <v>#REF!</v>
      </c>
      <c r="AD41" s="187"/>
      <c r="AE41" s="187"/>
      <c r="AF41" s="187"/>
      <c r="AG41" s="187"/>
      <c r="AH41" s="188"/>
      <c r="AI41" s="186" t="e">
        <f t="shared" si="4"/>
        <v>#REF!</v>
      </c>
      <c r="AJ41" s="187"/>
      <c r="AK41" s="187"/>
      <c r="AL41" s="188"/>
      <c r="AM41" s="186" t="e">
        <f t="shared" si="5"/>
        <v>#REF!</v>
      </c>
      <c r="AN41" s="187"/>
      <c r="AO41" s="187"/>
      <c r="AP41" s="188"/>
      <c r="AQ41" s="186" t="e">
        <f t="shared" si="6"/>
        <v>#REF!</v>
      </c>
      <c r="AR41" s="187"/>
      <c r="AS41" s="187"/>
      <c r="AT41" s="188"/>
      <c r="AU41" s="186" t="e">
        <f t="shared" si="7"/>
        <v>#REF!</v>
      </c>
      <c r="AV41" s="187"/>
      <c r="AW41" s="187"/>
      <c r="AX41" s="188"/>
    </row>
    <row r="42" spans="3:50" ht="13.5" customHeight="1" x14ac:dyDescent="0.15">
      <c r="C42" s="193"/>
      <c r="D42" s="194"/>
      <c r="E42" s="35"/>
      <c r="F42" s="180" t="s">
        <v>12</v>
      </c>
      <c r="G42" s="180"/>
      <c r="H42" s="180"/>
      <c r="I42" s="180"/>
      <c r="J42" s="36"/>
      <c r="K42" s="183" t="e">
        <f t="shared" si="10"/>
        <v>#REF!</v>
      </c>
      <c r="L42" s="184"/>
      <c r="M42" s="184"/>
      <c r="N42" s="184"/>
      <c r="O42" s="184"/>
      <c r="P42" s="185"/>
      <c r="Q42" s="183" t="e">
        <f t="shared" si="8"/>
        <v>#REF!</v>
      </c>
      <c r="R42" s="184"/>
      <c r="S42" s="184"/>
      <c r="T42" s="184"/>
      <c r="U42" s="184"/>
      <c r="V42" s="185"/>
      <c r="W42" s="183" t="e">
        <f t="shared" si="9"/>
        <v>#REF!</v>
      </c>
      <c r="X42" s="184"/>
      <c r="Y42" s="184"/>
      <c r="Z42" s="184"/>
      <c r="AA42" s="184"/>
      <c r="AB42" s="185"/>
      <c r="AC42" s="183" t="e">
        <f t="shared" si="3"/>
        <v>#REF!</v>
      </c>
      <c r="AD42" s="184"/>
      <c r="AE42" s="184"/>
      <c r="AF42" s="184"/>
      <c r="AG42" s="184"/>
      <c r="AH42" s="185"/>
      <c r="AI42" s="183" t="e">
        <f t="shared" si="4"/>
        <v>#REF!</v>
      </c>
      <c r="AJ42" s="184"/>
      <c r="AK42" s="184"/>
      <c r="AL42" s="185"/>
      <c r="AM42" s="183" t="e">
        <f t="shared" si="5"/>
        <v>#REF!</v>
      </c>
      <c r="AN42" s="184"/>
      <c r="AO42" s="184"/>
      <c r="AP42" s="185"/>
      <c r="AQ42" s="183" t="e">
        <f t="shared" si="6"/>
        <v>#REF!</v>
      </c>
      <c r="AR42" s="184"/>
      <c r="AS42" s="184"/>
      <c r="AT42" s="185"/>
      <c r="AU42" s="183" t="e">
        <f t="shared" si="7"/>
        <v>#REF!</v>
      </c>
      <c r="AV42" s="184"/>
      <c r="AW42" s="184"/>
      <c r="AX42" s="185"/>
    </row>
    <row r="43" spans="3:50" ht="13.5" customHeight="1" x14ac:dyDescent="0.15">
      <c r="C43" s="35"/>
      <c r="D43" s="180" t="s">
        <v>24</v>
      </c>
      <c r="E43" s="180"/>
      <c r="F43" s="180"/>
      <c r="G43" s="180"/>
      <c r="H43" s="180"/>
      <c r="I43" s="180"/>
      <c r="J43" s="36"/>
      <c r="K43" s="183" t="e">
        <f t="shared" si="10"/>
        <v>#REF!</v>
      </c>
      <c r="L43" s="184"/>
      <c r="M43" s="184"/>
      <c r="N43" s="184"/>
      <c r="O43" s="184"/>
      <c r="P43" s="185"/>
      <c r="Q43" s="183" t="e">
        <f t="shared" si="8"/>
        <v>#REF!</v>
      </c>
      <c r="R43" s="184"/>
      <c r="S43" s="184"/>
      <c r="T43" s="184"/>
      <c r="U43" s="184"/>
      <c r="V43" s="185"/>
      <c r="W43" s="183" t="e">
        <f t="shared" si="9"/>
        <v>#REF!</v>
      </c>
      <c r="X43" s="184"/>
      <c r="Y43" s="184"/>
      <c r="Z43" s="184"/>
      <c r="AA43" s="184"/>
      <c r="AB43" s="185"/>
      <c r="AC43" s="183" t="e">
        <f t="shared" si="3"/>
        <v>#REF!</v>
      </c>
      <c r="AD43" s="184"/>
      <c r="AE43" s="184"/>
      <c r="AF43" s="184"/>
      <c r="AG43" s="184"/>
      <c r="AH43" s="185"/>
      <c r="AI43" s="183" t="e">
        <f t="shared" si="4"/>
        <v>#REF!</v>
      </c>
      <c r="AJ43" s="184"/>
      <c r="AK43" s="184"/>
      <c r="AL43" s="185"/>
      <c r="AM43" s="183" t="e">
        <f t="shared" si="5"/>
        <v>#REF!</v>
      </c>
      <c r="AN43" s="184"/>
      <c r="AO43" s="184"/>
      <c r="AP43" s="185"/>
      <c r="AQ43" s="183" t="e">
        <f t="shared" si="6"/>
        <v>#REF!</v>
      </c>
      <c r="AR43" s="184"/>
      <c r="AS43" s="184"/>
      <c r="AT43" s="185"/>
      <c r="AU43" s="183" t="e">
        <f t="shared" si="7"/>
        <v>#REF!</v>
      </c>
      <c r="AV43" s="184"/>
      <c r="AW43" s="184"/>
      <c r="AX43" s="185"/>
    </row>
    <row r="44" spans="3:50" ht="13.5" customHeight="1" x14ac:dyDescent="0.15">
      <c r="C44" s="35"/>
      <c r="D44" s="180" t="s">
        <v>25</v>
      </c>
      <c r="E44" s="180"/>
      <c r="F44" s="180"/>
      <c r="G44" s="180"/>
      <c r="H44" s="180"/>
      <c r="I44" s="180"/>
      <c r="J44" s="36"/>
      <c r="K44" s="183" t="e">
        <f t="shared" si="10"/>
        <v>#REF!</v>
      </c>
      <c r="L44" s="184"/>
      <c r="M44" s="184"/>
      <c r="N44" s="184"/>
      <c r="O44" s="184"/>
      <c r="P44" s="185"/>
      <c r="Q44" s="183" t="e">
        <f t="shared" si="8"/>
        <v>#REF!</v>
      </c>
      <c r="R44" s="184"/>
      <c r="S44" s="184"/>
      <c r="T44" s="184"/>
      <c r="U44" s="184"/>
      <c r="V44" s="185"/>
      <c r="W44" s="183" t="e">
        <f t="shared" si="9"/>
        <v>#REF!</v>
      </c>
      <c r="X44" s="184"/>
      <c r="Y44" s="184"/>
      <c r="Z44" s="184"/>
      <c r="AA44" s="184"/>
      <c r="AB44" s="185"/>
      <c r="AC44" s="183" t="e">
        <f t="shared" si="3"/>
        <v>#REF!</v>
      </c>
      <c r="AD44" s="184"/>
      <c r="AE44" s="184"/>
      <c r="AF44" s="184"/>
      <c r="AG44" s="184"/>
      <c r="AH44" s="185"/>
      <c r="AI44" s="183" t="e">
        <f t="shared" si="4"/>
        <v>#REF!</v>
      </c>
      <c r="AJ44" s="184"/>
      <c r="AK44" s="184"/>
      <c r="AL44" s="185"/>
      <c r="AM44" s="183" t="e">
        <f t="shared" si="5"/>
        <v>#REF!</v>
      </c>
      <c r="AN44" s="184"/>
      <c r="AO44" s="184"/>
      <c r="AP44" s="185"/>
      <c r="AQ44" s="183" t="e">
        <f t="shared" si="6"/>
        <v>#REF!</v>
      </c>
      <c r="AR44" s="184"/>
      <c r="AS44" s="184"/>
      <c r="AT44" s="185"/>
      <c r="AU44" s="183" t="e">
        <f t="shared" si="7"/>
        <v>#REF!</v>
      </c>
      <c r="AV44" s="184"/>
      <c r="AW44" s="184"/>
      <c r="AX44" s="185"/>
    </row>
    <row r="45" spans="3:50" ht="13.5" customHeight="1" x14ac:dyDescent="0.15">
      <c r="C45" s="35"/>
      <c r="D45" s="180" t="s">
        <v>26</v>
      </c>
      <c r="E45" s="180"/>
      <c r="F45" s="180"/>
      <c r="G45" s="180"/>
      <c r="H45" s="180"/>
      <c r="I45" s="180"/>
      <c r="J45" s="36"/>
      <c r="K45" s="183" t="e">
        <f t="shared" si="10"/>
        <v>#REF!</v>
      </c>
      <c r="L45" s="184"/>
      <c r="M45" s="184"/>
      <c r="N45" s="184"/>
      <c r="O45" s="184"/>
      <c r="P45" s="185"/>
      <c r="Q45" s="183" t="e">
        <f t="shared" si="8"/>
        <v>#REF!</v>
      </c>
      <c r="R45" s="184"/>
      <c r="S45" s="184"/>
      <c r="T45" s="184"/>
      <c r="U45" s="184"/>
      <c r="V45" s="185"/>
      <c r="W45" s="183" t="e">
        <f t="shared" si="9"/>
        <v>#REF!</v>
      </c>
      <c r="X45" s="184"/>
      <c r="Y45" s="184"/>
      <c r="Z45" s="184"/>
      <c r="AA45" s="184"/>
      <c r="AB45" s="185"/>
      <c r="AC45" s="183" t="e">
        <f t="shared" si="3"/>
        <v>#REF!</v>
      </c>
      <c r="AD45" s="184"/>
      <c r="AE45" s="184"/>
      <c r="AF45" s="184"/>
      <c r="AG45" s="184"/>
      <c r="AH45" s="185"/>
      <c r="AI45" s="183" t="e">
        <f t="shared" si="4"/>
        <v>#REF!</v>
      </c>
      <c r="AJ45" s="184"/>
      <c r="AK45" s="184"/>
      <c r="AL45" s="185"/>
      <c r="AM45" s="183" t="e">
        <f t="shared" si="5"/>
        <v>#REF!</v>
      </c>
      <c r="AN45" s="184"/>
      <c r="AO45" s="184"/>
      <c r="AP45" s="185"/>
      <c r="AQ45" s="183" t="e">
        <f t="shared" si="6"/>
        <v>#REF!</v>
      </c>
      <c r="AR45" s="184"/>
      <c r="AS45" s="184"/>
      <c r="AT45" s="185"/>
      <c r="AU45" s="183" t="e">
        <f t="shared" si="7"/>
        <v>#REF!</v>
      </c>
      <c r="AV45" s="184"/>
      <c r="AW45" s="184"/>
      <c r="AX45" s="185"/>
    </row>
    <row r="46" spans="3:50" ht="13.5" customHeight="1" x14ac:dyDescent="0.15">
      <c r="C46" s="35"/>
      <c r="D46" s="180" t="s">
        <v>27</v>
      </c>
      <c r="E46" s="180"/>
      <c r="F46" s="180"/>
      <c r="G46" s="180"/>
      <c r="H46" s="180"/>
      <c r="I46" s="180"/>
      <c r="J46" s="36"/>
      <c r="K46" s="183" t="e">
        <f t="shared" si="10"/>
        <v>#REF!</v>
      </c>
      <c r="L46" s="184"/>
      <c r="M46" s="184"/>
      <c r="N46" s="184"/>
      <c r="O46" s="184"/>
      <c r="P46" s="185"/>
      <c r="Q46" s="183" t="e">
        <f t="shared" si="8"/>
        <v>#REF!</v>
      </c>
      <c r="R46" s="184"/>
      <c r="S46" s="184"/>
      <c r="T46" s="184"/>
      <c r="U46" s="184"/>
      <c r="V46" s="185"/>
      <c r="W46" s="183" t="e">
        <f t="shared" si="9"/>
        <v>#REF!</v>
      </c>
      <c r="X46" s="184"/>
      <c r="Y46" s="184"/>
      <c r="Z46" s="184"/>
      <c r="AA46" s="184"/>
      <c r="AB46" s="185"/>
      <c r="AC46" s="183" t="e">
        <f t="shared" si="3"/>
        <v>#REF!</v>
      </c>
      <c r="AD46" s="184"/>
      <c r="AE46" s="184"/>
      <c r="AF46" s="184"/>
      <c r="AG46" s="184"/>
      <c r="AH46" s="185"/>
      <c r="AI46" s="183" t="e">
        <f t="shared" si="4"/>
        <v>#REF!</v>
      </c>
      <c r="AJ46" s="184"/>
      <c r="AK46" s="184"/>
      <c r="AL46" s="185"/>
      <c r="AM46" s="183" t="e">
        <f t="shared" si="5"/>
        <v>#REF!</v>
      </c>
      <c r="AN46" s="184"/>
      <c r="AO46" s="184"/>
      <c r="AP46" s="185"/>
      <c r="AQ46" s="183" t="e">
        <f t="shared" si="6"/>
        <v>#REF!</v>
      </c>
      <c r="AR46" s="184"/>
      <c r="AS46" s="184"/>
      <c r="AT46" s="185"/>
      <c r="AU46" s="183" t="e">
        <f t="shared" si="7"/>
        <v>#REF!</v>
      </c>
      <c r="AV46" s="184"/>
      <c r="AW46" s="184"/>
      <c r="AX46" s="185"/>
    </row>
    <row r="47" spans="3:50" ht="13.5" customHeight="1" x14ac:dyDescent="0.15">
      <c r="C47" s="35"/>
      <c r="D47" s="180" t="s">
        <v>28</v>
      </c>
      <c r="E47" s="180"/>
      <c r="F47" s="180"/>
      <c r="G47" s="180"/>
      <c r="H47" s="180"/>
      <c r="I47" s="180"/>
      <c r="J47" s="36"/>
      <c r="K47" s="183" t="str">
        <f t="shared" si="10"/>
        <v>－</v>
      </c>
      <c r="L47" s="184"/>
      <c r="M47" s="184"/>
      <c r="N47" s="184"/>
      <c r="O47" s="184"/>
      <c r="P47" s="185"/>
      <c r="Q47" s="183" t="str">
        <f t="shared" si="8"/>
        <v>－</v>
      </c>
      <c r="R47" s="184"/>
      <c r="S47" s="184"/>
      <c r="T47" s="184"/>
      <c r="U47" s="184"/>
      <c r="V47" s="185"/>
      <c r="W47" s="183" t="str">
        <f t="shared" si="9"/>
        <v>－</v>
      </c>
      <c r="X47" s="184"/>
      <c r="Y47" s="184"/>
      <c r="Z47" s="184"/>
      <c r="AA47" s="184"/>
      <c r="AB47" s="185"/>
      <c r="AC47" s="183" t="str">
        <f t="shared" si="3"/>
        <v>－</v>
      </c>
      <c r="AD47" s="184"/>
      <c r="AE47" s="184"/>
      <c r="AF47" s="184"/>
      <c r="AG47" s="184"/>
      <c r="AH47" s="185"/>
      <c r="AI47" s="183" t="e">
        <f t="shared" si="4"/>
        <v>#REF!</v>
      </c>
      <c r="AJ47" s="184"/>
      <c r="AK47" s="184"/>
      <c r="AL47" s="185"/>
      <c r="AM47" s="183" t="e">
        <f t="shared" si="5"/>
        <v>#REF!</v>
      </c>
      <c r="AN47" s="184"/>
      <c r="AO47" s="184"/>
      <c r="AP47" s="185"/>
      <c r="AQ47" s="183" t="e">
        <f t="shared" si="6"/>
        <v>#REF!</v>
      </c>
      <c r="AR47" s="184"/>
      <c r="AS47" s="184"/>
      <c r="AT47" s="185"/>
      <c r="AU47" s="183" t="e">
        <f t="shared" si="7"/>
        <v>#REF!</v>
      </c>
      <c r="AV47" s="184"/>
      <c r="AW47" s="184"/>
      <c r="AX47" s="185"/>
    </row>
    <row r="48" spans="3:50" ht="13.5" customHeight="1" x14ac:dyDescent="0.15">
      <c r="AM48" s="3"/>
      <c r="AN48" s="180" t="s">
        <v>29</v>
      </c>
      <c r="AO48" s="180"/>
      <c r="AP48" s="180"/>
      <c r="AQ48" s="180"/>
      <c r="AR48" s="180"/>
      <c r="AS48" s="180"/>
      <c r="AT48" s="180"/>
      <c r="AU48" s="180"/>
      <c r="AV48" s="180"/>
      <c r="AW48" s="180"/>
      <c r="AX48" s="4"/>
    </row>
    <row r="49" spans="1:51" ht="13.5" customHeight="1" x14ac:dyDescent="0.15">
      <c r="C49" s="2" t="s">
        <v>30</v>
      </c>
      <c r="AD49" s="13"/>
      <c r="AE49" s="13" t="s">
        <v>47</v>
      </c>
      <c r="AF49" s="13"/>
      <c r="AG49" s="13" t="s">
        <v>31</v>
      </c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</row>
    <row r="50" spans="1:51" ht="13.5" customHeight="1" x14ac:dyDescent="0.15">
      <c r="A50" s="13"/>
      <c r="B50" s="13"/>
      <c r="C50" s="13" t="s">
        <v>47</v>
      </c>
      <c r="D50" s="13"/>
      <c r="E50" s="13" t="s">
        <v>32</v>
      </c>
      <c r="F50" s="13"/>
      <c r="G50" s="13"/>
      <c r="H50" s="13"/>
      <c r="I50" s="13"/>
      <c r="J50" s="13"/>
      <c r="K50" s="13"/>
      <c r="L50" s="13"/>
      <c r="M50" s="33" t="s">
        <v>48</v>
      </c>
      <c r="N50" s="181" t="e">
        <f>N21</f>
        <v>#REF!</v>
      </c>
      <c r="O50" s="181"/>
      <c r="P50" s="182" t="s">
        <v>2</v>
      </c>
      <c r="Q50" s="182"/>
      <c r="R50" s="33" t="s">
        <v>45</v>
      </c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33" t="s">
        <v>48</v>
      </c>
      <c r="AG50" s="182" t="s">
        <v>53</v>
      </c>
      <c r="AH50" s="182"/>
      <c r="AI50" s="182"/>
      <c r="AJ50" s="181" t="e">
        <f>AJ21</f>
        <v>#REF!</v>
      </c>
      <c r="AK50" s="181"/>
      <c r="AL50" s="182" t="s">
        <v>1</v>
      </c>
      <c r="AM50" s="182"/>
      <c r="AN50" s="181" t="e">
        <f>AN21</f>
        <v>#REF!</v>
      </c>
      <c r="AO50" s="181"/>
      <c r="AP50" s="182" t="s">
        <v>2</v>
      </c>
      <c r="AQ50" s="182"/>
      <c r="AR50" s="181">
        <f>AR21</f>
        <v>1</v>
      </c>
      <c r="AS50" s="181"/>
      <c r="AT50" s="182" t="s">
        <v>33</v>
      </c>
      <c r="AU50" s="182"/>
      <c r="AV50" s="182"/>
      <c r="AW50" s="182"/>
      <c r="AX50" s="33" t="s">
        <v>45</v>
      </c>
      <c r="AY50" s="13"/>
    </row>
    <row r="51" spans="1:51" ht="13.5" customHeight="1" x14ac:dyDescent="0.15">
      <c r="E51" s="164" t="s">
        <v>34</v>
      </c>
      <c r="F51" s="164"/>
      <c r="G51" s="164"/>
      <c r="H51" s="164"/>
      <c r="I51" s="164"/>
      <c r="J51" s="165" t="e">
        <f>J22</f>
        <v>#REF!</v>
      </c>
      <c r="K51" s="165"/>
      <c r="L51" s="165">
        <f>L22</f>
        <v>0</v>
      </c>
      <c r="M51" s="165"/>
      <c r="N51" s="14" t="s">
        <v>49</v>
      </c>
      <c r="O51" s="14"/>
      <c r="AT51" s="166" t="s">
        <v>35</v>
      </c>
      <c r="AU51" s="166"/>
      <c r="AV51" s="166"/>
      <c r="AW51" s="166"/>
    </row>
    <row r="52" spans="1:51" ht="13.5" customHeight="1" x14ac:dyDescent="0.15">
      <c r="E52" s="164" t="s">
        <v>36</v>
      </c>
      <c r="F52" s="164"/>
      <c r="G52" s="164"/>
      <c r="H52" s="164"/>
      <c r="I52" s="164"/>
      <c r="J52" s="165" t="e">
        <f>J23</f>
        <v>#REF!</v>
      </c>
      <c r="K52" s="165"/>
      <c r="L52" s="165">
        <f>L23</f>
        <v>0</v>
      </c>
      <c r="M52" s="165"/>
      <c r="N52" s="14" t="s">
        <v>49</v>
      </c>
      <c r="O52" s="14"/>
      <c r="P52" s="28" t="s">
        <v>48</v>
      </c>
      <c r="Q52" s="175" t="e">
        <f>Q23</f>
        <v>#REF!</v>
      </c>
      <c r="R52" s="175"/>
      <c r="S52" s="166" t="s">
        <v>3</v>
      </c>
      <c r="T52" s="166"/>
      <c r="U52" s="175" t="e">
        <f>U23</f>
        <v>#REF!</v>
      </c>
      <c r="V52" s="175"/>
      <c r="W52" s="166" t="s">
        <v>37</v>
      </c>
      <c r="X52" s="166"/>
      <c r="Y52" s="175" t="e">
        <f>Y23</f>
        <v>#REF!</v>
      </c>
      <c r="Z52" s="175"/>
      <c r="AA52" s="166" t="s">
        <v>38</v>
      </c>
      <c r="AB52" s="166"/>
      <c r="AC52" s="28" t="s">
        <v>45</v>
      </c>
      <c r="AE52" s="177" t="s">
        <v>14</v>
      </c>
      <c r="AF52" s="177"/>
      <c r="AG52" s="177"/>
      <c r="AH52" s="177"/>
      <c r="AI52" s="178" t="e">
        <f>AI23</f>
        <v>#REF!</v>
      </c>
      <c r="AJ52" s="178"/>
      <c r="AK52" s="178"/>
      <c r="AL52" s="178"/>
      <c r="AM52" s="178"/>
      <c r="AN52" s="178"/>
      <c r="AO52" s="178"/>
      <c r="AP52" s="179" t="s">
        <v>39</v>
      </c>
      <c r="AQ52" s="179"/>
      <c r="AR52" s="179"/>
      <c r="AS52" s="31" t="s">
        <v>48</v>
      </c>
      <c r="AT52" s="174" t="e">
        <f>AT23</f>
        <v>#REF!</v>
      </c>
      <c r="AU52" s="174"/>
      <c r="AV52" s="174"/>
      <c r="AW52" s="174"/>
      <c r="AX52" s="31" t="s">
        <v>45</v>
      </c>
    </row>
    <row r="53" spans="1:51" ht="13.5" customHeight="1" x14ac:dyDescent="0.15">
      <c r="E53" s="164" t="s">
        <v>40</v>
      </c>
      <c r="F53" s="164"/>
      <c r="G53" s="164"/>
      <c r="H53" s="164"/>
      <c r="I53" s="164"/>
      <c r="J53" s="165" t="e">
        <f>J24</f>
        <v>#REF!</v>
      </c>
      <c r="K53" s="165"/>
      <c r="L53" s="165">
        <f>L24</f>
        <v>0</v>
      </c>
      <c r="M53" s="165"/>
      <c r="N53" s="14" t="s">
        <v>49</v>
      </c>
      <c r="O53" s="14"/>
      <c r="P53" s="28" t="s">
        <v>48</v>
      </c>
      <c r="Q53" s="175" t="e">
        <f>Q24</f>
        <v>#REF!</v>
      </c>
      <c r="R53" s="175"/>
      <c r="S53" s="166" t="s">
        <v>3</v>
      </c>
      <c r="T53" s="166"/>
      <c r="U53" s="175" t="e">
        <f>U24</f>
        <v>#REF!</v>
      </c>
      <c r="V53" s="175"/>
      <c r="W53" s="166" t="s">
        <v>37</v>
      </c>
      <c r="X53" s="166"/>
      <c r="Y53" s="175" t="e">
        <f>Y24</f>
        <v>#REF!</v>
      </c>
      <c r="Z53" s="175"/>
      <c r="AA53" s="166" t="s">
        <v>38</v>
      </c>
      <c r="AB53" s="166"/>
      <c r="AC53" s="28" t="s">
        <v>45</v>
      </c>
      <c r="AE53" s="176" t="s">
        <v>10</v>
      </c>
      <c r="AF53" s="176"/>
      <c r="AG53" s="176"/>
      <c r="AH53" s="176"/>
      <c r="AI53" s="170" t="e">
        <f>AI24</f>
        <v>#REF!</v>
      </c>
      <c r="AJ53" s="170"/>
      <c r="AK53" s="170"/>
      <c r="AL53" s="170"/>
      <c r="AM53" s="170"/>
      <c r="AN53" s="170"/>
      <c r="AO53" s="170"/>
      <c r="AP53" s="171" t="s">
        <v>39</v>
      </c>
      <c r="AQ53" s="171"/>
      <c r="AR53" s="171"/>
      <c r="AS53" s="28" t="s">
        <v>48</v>
      </c>
      <c r="AT53" s="172" t="e">
        <f>AT24</f>
        <v>#REF!</v>
      </c>
      <c r="AU53" s="172"/>
      <c r="AV53" s="172"/>
      <c r="AW53" s="172"/>
      <c r="AX53" s="28" t="s">
        <v>45</v>
      </c>
    </row>
    <row r="54" spans="1:51" ht="13.5" customHeight="1" x14ac:dyDescent="0.15">
      <c r="E54" s="164" t="s">
        <v>41</v>
      </c>
      <c r="F54" s="164"/>
      <c r="G54" s="164"/>
      <c r="H54" s="164"/>
      <c r="I54" s="164"/>
      <c r="J54" s="173" t="e">
        <f>J25</f>
        <v>#REF!</v>
      </c>
      <c r="K54" s="173"/>
      <c r="L54" s="173">
        <f>L25</f>
        <v>0</v>
      </c>
      <c r="M54" s="173"/>
      <c r="N54" s="14" t="s">
        <v>50</v>
      </c>
      <c r="O54" s="14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E54" s="166" t="s">
        <v>11</v>
      </c>
      <c r="AF54" s="166"/>
      <c r="AG54" s="166"/>
      <c r="AH54" s="166"/>
      <c r="AI54" s="167" t="e">
        <f>AI25</f>
        <v>#REF!</v>
      </c>
      <c r="AJ54" s="167"/>
      <c r="AK54" s="167"/>
      <c r="AL54" s="167"/>
      <c r="AM54" s="167"/>
      <c r="AN54" s="167"/>
      <c r="AO54" s="167"/>
      <c r="AP54" s="168" t="s">
        <v>39</v>
      </c>
      <c r="AQ54" s="168"/>
      <c r="AR54" s="168"/>
      <c r="AS54" s="28" t="s">
        <v>48</v>
      </c>
      <c r="AT54" s="169" t="e">
        <f>AT25</f>
        <v>#REF!</v>
      </c>
      <c r="AU54" s="169"/>
      <c r="AV54" s="169"/>
      <c r="AW54" s="169"/>
      <c r="AX54" s="28" t="s">
        <v>45</v>
      </c>
    </row>
    <row r="55" spans="1:51" ht="13.5" customHeight="1" x14ac:dyDescent="0.15">
      <c r="E55" s="164" t="s">
        <v>42</v>
      </c>
      <c r="F55" s="164"/>
      <c r="G55" s="164"/>
      <c r="H55" s="164"/>
      <c r="I55" s="164"/>
      <c r="J55" s="165" t="e">
        <f>J26</f>
        <v>#REF!</v>
      </c>
      <c r="K55" s="165"/>
      <c r="L55" s="165">
        <f>L26</f>
        <v>0</v>
      </c>
      <c r="M55" s="165"/>
      <c r="N55" s="14" t="s">
        <v>51</v>
      </c>
      <c r="O55" s="14"/>
      <c r="AE55" s="166" t="s">
        <v>43</v>
      </c>
      <c r="AF55" s="166"/>
      <c r="AG55" s="166"/>
      <c r="AH55" s="166"/>
      <c r="AI55" s="167" t="e">
        <f>AI26</f>
        <v>#REF!</v>
      </c>
      <c r="AJ55" s="167"/>
      <c r="AK55" s="167"/>
      <c r="AL55" s="167"/>
      <c r="AM55" s="167"/>
      <c r="AN55" s="167"/>
      <c r="AO55" s="167"/>
      <c r="AP55" s="168" t="s">
        <v>44</v>
      </c>
      <c r="AQ55" s="168"/>
      <c r="AR55" s="168"/>
      <c r="AS55" s="28" t="s">
        <v>48</v>
      </c>
      <c r="AT55" s="169" t="e">
        <f>AT26</f>
        <v>#REF!</v>
      </c>
      <c r="AU55" s="169"/>
      <c r="AV55" s="169"/>
      <c r="AW55" s="169"/>
      <c r="AX55" s="28" t="s">
        <v>45</v>
      </c>
    </row>
    <row r="56" spans="1:51" ht="13.5" customHeight="1" x14ac:dyDescent="0.15">
      <c r="AE56" s="160"/>
      <c r="AF56" s="160"/>
      <c r="AG56" s="160"/>
      <c r="AH56" s="160"/>
      <c r="AI56" s="160"/>
      <c r="AJ56" s="160"/>
      <c r="AK56" s="160"/>
      <c r="AL56" s="160"/>
      <c r="AM56" s="160"/>
      <c r="AN56" s="160"/>
      <c r="AO56" s="160"/>
      <c r="AP56" s="160"/>
      <c r="AQ56" s="160"/>
      <c r="AR56" s="160"/>
      <c r="AS56" s="160"/>
      <c r="AT56" s="160"/>
      <c r="AU56" s="160"/>
      <c r="AV56" s="160"/>
      <c r="AW56" s="160"/>
      <c r="AX56" s="160"/>
    </row>
  </sheetData>
  <mergeCells count="425">
    <mergeCell ref="C3:E3"/>
    <mergeCell ref="K3:P3"/>
    <mergeCell ref="Q3:V3"/>
    <mergeCell ref="W3:AB3"/>
    <mergeCell ref="AI3:AL3"/>
    <mergeCell ref="AM3:AP3"/>
    <mergeCell ref="AR1:AS1"/>
    <mergeCell ref="AT1:AU1"/>
    <mergeCell ref="AV1:AX1"/>
    <mergeCell ref="F2:G3"/>
    <mergeCell ref="H2:J2"/>
    <mergeCell ref="L2:AA2"/>
    <mergeCell ref="AC2:AH3"/>
    <mergeCell ref="AI2:AX2"/>
    <mergeCell ref="AQ3:AT3"/>
    <mergeCell ref="AU3:AX3"/>
    <mergeCell ref="F1:AC1"/>
    <mergeCell ref="AG1:AI1"/>
    <mergeCell ref="AJ1:AK1"/>
    <mergeCell ref="AL1:AM1"/>
    <mergeCell ref="AN1:AO1"/>
    <mergeCell ref="AP1:AQ1"/>
    <mergeCell ref="AM4:AP4"/>
    <mergeCell ref="AQ4:AT4"/>
    <mergeCell ref="AU4:AX4"/>
    <mergeCell ref="D5:I5"/>
    <mergeCell ref="K5:P5"/>
    <mergeCell ref="Q5:V5"/>
    <mergeCell ref="W5:AB5"/>
    <mergeCell ref="AC5:AH5"/>
    <mergeCell ref="AI5:AL5"/>
    <mergeCell ref="AM5:AP5"/>
    <mergeCell ref="D4:I4"/>
    <mergeCell ref="K4:P4"/>
    <mergeCell ref="Q4:V4"/>
    <mergeCell ref="W4:AB4"/>
    <mergeCell ref="AC4:AH4"/>
    <mergeCell ref="AI4:AL4"/>
    <mergeCell ref="AQ5:AT5"/>
    <mergeCell ref="AU5:AX5"/>
    <mergeCell ref="C6:D10"/>
    <mergeCell ref="F6:I6"/>
    <mergeCell ref="K6:P6"/>
    <mergeCell ref="Q6:V6"/>
    <mergeCell ref="W6:AB6"/>
    <mergeCell ref="AC6:AH6"/>
    <mergeCell ref="AI6:AL6"/>
    <mergeCell ref="AM6:AP6"/>
    <mergeCell ref="AQ6:AT6"/>
    <mergeCell ref="F8:I8"/>
    <mergeCell ref="K8:P8"/>
    <mergeCell ref="Q8:V8"/>
    <mergeCell ref="W8:AB8"/>
    <mergeCell ref="AC8:AH8"/>
    <mergeCell ref="AI8:AL8"/>
    <mergeCell ref="AM8:AP8"/>
    <mergeCell ref="AQ8:AT8"/>
    <mergeCell ref="AU6:AX6"/>
    <mergeCell ref="F7:I7"/>
    <mergeCell ref="K7:P7"/>
    <mergeCell ref="Q7:V7"/>
    <mergeCell ref="W7:AB7"/>
    <mergeCell ref="AC7:AH7"/>
    <mergeCell ref="AI7:AL7"/>
    <mergeCell ref="AM7:AP7"/>
    <mergeCell ref="AQ7:AT7"/>
    <mergeCell ref="AU7:AX7"/>
    <mergeCell ref="AU8:AX8"/>
    <mergeCell ref="AM9:AP9"/>
    <mergeCell ref="AQ9:AT9"/>
    <mergeCell ref="AU9:AX9"/>
    <mergeCell ref="F10:I10"/>
    <mergeCell ref="K10:P10"/>
    <mergeCell ref="Q10:V10"/>
    <mergeCell ref="W10:AB10"/>
    <mergeCell ref="AC10:AH10"/>
    <mergeCell ref="AI10:AL10"/>
    <mergeCell ref="AM10:AP10"/>
    <mergeCell ref="F9:I9"/>
    <mergeCell ref="K9:P9"/>
    <mergeCell ref="Q9:V9"/>
    <mergeCell ref="W9:AB9"/>
    <mergeCell ref="AC9:AH9"/>
    <mergeCell ref="AI9:AL9"/>
    <mergeCell ref="AQ10:AT10"/>
    <mergeCell ref="AU10:AX10"/>
    <mergeCell ref="AC11:AH11"/>
    <mergeCell ref="AI11:AL11"/>
    <mergeCell ref="AM11:AP11"/>
    <mergeCell ref="AQ11:AT11"/>
    <mergeCell ref="AU13:AX13"/>
    <mergeCell ref="F12:I12"/>
    <mergeCell ref="K12:P12"/>
    <mergeCell ref="Q12:V12"/>
    <mergeCell ref="W12:AB12"/>
    <mergeCell ref="AC12:AH12"/>
    <mergeCell ref="AI12:AL12"/>
    <mergeCell ref="AM12:AP12"/>
    <mergeCell ref="AQ12:AT12"/>
    <mergeCell ref="AU12:AX12"/>
    <mergeCell ref="AC13:AH13"/>
    <mergeCell ref="AI13:AL13"/>
    <mergeCell ref="AM13:AP13"/>
    <mergeCell ref="AQ13:AT13"/>
    <mergeCell ref="AU11:AX11"/>
    <mergeCell ref="AM14:AP14"/>
    <mergeCell ref="AQ14:AT14"/>
    <mergeCell ref="AU14:AX14"/>
    <mergeCell ref="D15:I15"/>
    <mergeCell ref="K15:P15"/>
    <mergeCell ref="Q15:V15"/>
    <mergeCell ref="W15:AB15"/>
    <mergeCell ref="AC15:AH15"/>
    <mergeCell ref="AI15:AL15"/>
    <mergeCell ref="AM15:AP15"/>
    <mergeCell ref="D14:I14"/>
    <mergeCell ref="K14:P14"/>
    <mergeCell ref="Q14:V14"/>
    <mergeCell ref="W14:AB14"/>
    <mergeCell ref="AC14:AH14"/>
    <mergeCell ref="AI14:AL14"/>
    <mergeCell ref="AQ15:AT15"/>
    <mergeCell ref="AU15:AX15"/>
    <mergeCell ref="C11:D13"/>
    <mergeCell ref="F13:I13"/>
    <mergeCell ref="K13:P13"/>
    <mergeCell ref="Q13:V13"/>
    <mergeCell ref="W13:AB13"/>
    <mergeCell ref="D16:I16"/>
    <mergeCell ref="K16:P16"/>
    <mergeCell ref="Q16:V16"/>
    <mergeCell ref="W16:AB16"/>
    <mergeCell ref="F11:I11"/>
    <mergeCell ref="K11:P11"/>
    <mergeCell ref="Q11:V11"/>
    <mergeCell ref="W11:AB11"/>
    <mergeCell ref="AC16:AH16"/>
    <mergeCell ref="AI16:AL16"/>
    <mergeCell ref="AM16:AP16"/>
    <mergeCell ref="AQ16:AT16"/>
    <mergeCell ref="AU16:AX16"/>
    <mergeCell ref="D17:I17"/>
    <mergeCell ref="K17:P17"/>
    <mergeCell ref="Q17:V17"/>
    <mergeCell ref="W17:AB17"/>
    <mergeCell ref="AC17:AH17"/>
    <mergeCell ref="AI17:AL17"/>
    <mergeCell ref="AM17:AP17"/>
    <mergeCell ref="AQ17:AT17"/>
    <mergeCell ref="AU17:AX17"/>
    <mergeCell ref="AP21:AQ21"/>
    <mergeCell ref="AR21:AS21"/>
    <mergeCell ref="AT21:AW21"/>
    <mergeCell ref="E22:I22"/>
    <mergeCell ref="J22:M22"/>
    <mergeCell ref="AT22:AW22"/>
    <mergeCell ref="AM18:AP18"/>
    <mergeCell ref="AQ18:AT18"/>
    <mergeCell ref="AU18:AX18"/>
    <mergeCell ref="AN19:AW19"/>
    <mergeCell ref="N21:O21"/>
    <mergeCell ref="P21:Q21"/>
    <mergeCell ref="AG21:AI21"/>
    <mergeCell ref="AJ21:AK21"/>
    <mergeCell ref="AL21:AM21"/>
    <mergeCell ref="AN21:AO21"/>
    <mergeCell ref="D18:I18"/>
    <mergeCell ref="K18:P18"/>
    <mergeCell ref="Q18:V18"/>
    <mergeCell ref="W18:AB18"/>
    <mergeCell ref="AC18:AH18"/>
    <mergeCell ref="AI18:AL18"/>
    <mergeCell ref="Y23:Z23"/>
    <mergeCell ref="AA23:AB23"/>
    <mergeCell ref="AE23:AH23"/>
    <mergeCell ref="AI23:AO23"/>
    <mergeCell ref="AP23:AR23"/>
    <mergeCell ref="AT23:AW23"/>
    <mergeCell ref="E23:I23"/>
    <mergeCell ref="J23:M23"/>
    <mergeCell ref="Q23:R23"/>
    <mergeCell ref="S23:T23"/>
    <mergeCell ref="U23:V23"/>
    <mergeCell ref="W23:X23"/>
    <mergeCell ref="Y24:Z24"/>
    <mergeCell ref="AA24:AB24"/>
    <mergeCell ref="AE24:AH24"/>
    <mergeCell ref="AI24:AO24"/>
    <mergeCell ref="AP24:AR24"/>
    <mergeCell ref="AT24:AW24"/>
    <mergeCell ref="E24:I24"/>
    <mergeCell ref="J24:M24"/>
    <mergeCell ref="Q24:R24"/>
    <mergeCell ref="S24:T24"/>
    <mergeCell ref="U24:V24"/>
    <mergeCell ref="W24:X24"/>
    <mergeCell ref="E26:I26"/>
    <mergeCell ref="J26:M26"/>
    <mergeCell ref="AE26:AH26"/>
    <mergeCell ref="AI26:AO26"/>
    <mergeCell ref="AP26:AR26"/>
    <mergeCell ref="AT26:AW26"/>
    <mergeCell ref="Y25:Z25"/>
    <mergeCell ref="AA25:AB25"/>
    <mergeCell ref="AE25:AH25"/>
    <mergeCell ref="AI25:AO25"/>
    <mergeCell ref="AP25:AR25"/>
    <mergeCell ref="AT25:AW25"/>
    <mergeCell ref="E25:I25"/>
    <mergeCell ref="J25:M25"/>
    <mergeCell ref="Q25:R25"/>
    <mergeCell ref="S25:T25"/>
    <mergeCell ref="U25:V25"/>
    <mergeCell ref="W25:X25"/>
    <mergeCell ref="AE27:AX27"/>
    <mergeCell ref="F30:AC30"/>
    <mergeCell ref="AG30:AI30"/>
    <mergeCell ref="AJ30:AK30"/>
    <mergeCell ref="AL30:AM30"/>
    <mergeCell ref="AN30:AO30"/>
    <mergeCell ref="AP30:AQ30"/>
    <mergeCell ref="AR30:AS30"/>
    <mergeCell ref="AT30:AU30"/>
    <mergeCell ref="AV30:AX30"/>
    <mergeCell ref="AM32:AP32"/>
    <mergeCell ref="AQ32:AT32"/>
    <mergeCell ref="AU32:AX32"/>
    <mergeCell ref="D33:I33"/>
    <mergeCell ref="K33:P33"/>
    <mergeCell ref="Q33:V33"/>
    <mergeCell ref="W33:AB33"/>
    <mergeCell ref="AC33:AH33"/>
    <mergeCell ref="AI33:AL33"/>
    <mergeCell ref="AM33:AP33"/>
    <mergeCell ref="F31:G32"/>
    <mergeCell ref="H31:J31"/>
    <mergeCell ref="L31:AA31"/>
    <mergeCell ref="AC31:AH32"/>
    <mergeCell ref="AI31:AX31"/>
    <mergeCell ref="C32:E32"/>
    <mergeCell ref="K32:P32"/>
    <mergeCell ref="Q32:V32"/>
    <mergeCell ref="W32:AB32"/>
    <mergeCell ref="AI32:AL32"/>
    <mergeCell ref="AQ33:AT33"/>
    <mergeCell ref="AU33:AX33"/>
    <mergeCell ref="D34:I34"/>
    <mergeCell ref="K34:P34"/>
    <mergeCell ref="Q34:V34"/>
    <mergeCell ref="W34:AB34"/>
    <mergeCell ref="AC34:AH34"/>
    <mergeCell ref="AI34:AL34"/>
    <mergeCell ref="AM34:AP34"/>
    <mergeCell ref="AQ34:AT34"/>
    <mergeCell ref="AU34:AX34"/>
    <mergeCell ref="AU39:AX39"/>
    <mergeCell ref="AU40:AX40"/>
    <mergeCell ref="C35:D39"/>
    <mergeCell ref="F35:I35"/>
    <mergeCell ref="K35:P35"/>
    <mergeCell ref="Q35:V35"/>
    <mergeCell ref="W35:AB35"/>
    <mergeCell ref="AC35:AH35"/>
    <mergeCell ref="AI35:AL35"/>
    <mergeCell ref="AM35:AP35"/>
    <mergeCell ref="AQ35:AT35"/>
    <mergeCell ref="AM37:AP37"/>
    <mergeCell ref="AQ37:AT37"/>
    <mergeCell ref="F39:I39"/>
    <mergeCell ref="K39:P39"/>
    <mergeCell ref="Q39:V39"/>
    <mergeCell ref="W39:AB39"/>
    <mergeCell ref="AC39:AH39"/>
    <mergeCell ref="AI39:AL39"/>
    <mergeCell ref="AM39:AP39"/>
    <mergeCell ref="AQ39:AT39"/>
    <mergeCell ref="K37:P37"/>
    <mergeCell ref="Q37:V37"/>
    <mergeCell ref="W37:AB37"/>
    <mergeCell ref="AU37:AX37"/>
    <mergeCell ref="F38:I38"/>
    <mergeCell ref="K38:P38"/>
    <mergeCell ref="Q38:V38"/>
    <mergeCell ref="W38:AB38"/>
    <mergeCell ref="AC38:AH38"/>
    <mergeCell ref="AI38:AL38"/>
    <mergeCell ref="AM38:AP38"/>
    <mergeCell ref="F37:I37"/>
    <mergeCell ref="AQ38:AT38"/>
    <mergeCell ref="AU38:AX38"/>
    <mergeCell ref="AC37:AH37"/>
    <mergeCell ref="AI37:AL37"/>
    <mergeCell ref="AU35:AX35"/>
    <mergeCell ref="F36:I36"/>
    <mergeCell ref="K36:P36"/>
    <mergeCell ref="Q36:V36"/>
    <mergeCell ref="W36:AB36"/>
    <mergeCell ref="AC36:AH36"/>
    <mergeCell ref="AI36:AL36"/>
    <mergeCell ref="AM36:AP36"/>
    <mergeCell ref="AQ36:AT36"/>
    <mergeCell ref="AU36:AX36"/>
    <mergeCell ref="C40:D42"/>
    <mergeCell ref="F40:I40"/>
    <mergeCell ref="K40:P40"/>
    <mergeCell ref="Q40:V40"/>
    <mergeCell ref="W40:AB40"/>
    <mergeCell ref="AC40:AH40"/>
    <mergeCell ref="AI40:AL40"/>
    <mergeCell ref="AM40:AP40"/>
    <mergeCell ref="AQ40:AT40"/>
    <mergeCell ref="F41:I41"/>
    <mergeCell ref="K41:P41"/>
    <mergeCell ref="Q41:V41"/>
    <mergeCell ref="W41:AB41"/>
    <mergeCell ref="AC41:AH41"/>
    <mergeCell ref="AI41:AL41"/>
    <mergeCell ref="AM41:AP41"/>
    <mergeCell ref="AQ41:AT41"/>
    <mergeCell ref="Q42:V42"/>
    <mergeCell ref="W42:AB42"/>
    <mergeCell ref="AC42:AH42"/>
    <mergeCell ref="AI42:AL42"/>
    <mergeCell ref="AU41:AX41"/>
    <mergeCell ref="AM42:AP42"/>
    <mergeCell ref="AQ42:AT42"/>
    <mergeCell ref="AU42:AX42"/>
    <mergeCell ref="F42:I42"/>
    <mergeCell ref="AQ43:AT43"/>
    <mergeCell ref="AU43:AX43"/>
    <mergeCell ref="D44:I44"/>
    <mergeCell ref="K44:P44"/>
    <mergeCell ref="Q44:V44"/>
    <mergeCell ref="W44:AB44"/>
    <mergeCell ref="AC44:AH44"/>
    <mergeCell ref="AI44:AL44"/>
    <mergeCell ref="AM44:AP44"/>
    <mergeCell ref="AQ44:AT44"/>
    <mergeCell ref="AU44:AX44"/>
    <mergeCell ref="D43:I43"/>
    <mergeCell ref="K43:P43"/>
    <mergeCell ref="Q43:V43"/>
    <mergeCell ref="W43:AB43"/>
    <mergeCell ref="AC43:AH43"/>
    <mergeCell ref="AI43:AL43"/>
    <mergeCell ref="AM43:AP43"/>
    <mergeCell ref="K42:P42"/>
    <mergeCell ref="D45:I45"/>
    <mergeCell ref="K45:P45"/>
    <mergeCell ref="Q45:V45"/>
    <mergeCell ref="W45:AB45"/>
    <mergeCell ref="AC45:AH45"/>
    <mergeCell ref="AI45:AL45"/>
    <mergeCell ref="AM45:AP45"/>
    <mergeCell ref="AQ45:AT45"/>
    <mergeCell ref="AU45:AX45"/>
    <mergeCell ref="AM46:AP46"/>
    <mergeCell ref="AQ46:AT46"/>
    <mergeCell ref="AU46:AX46"/>
    <mergeCell ref="D47:I47"/>
    <mergeCell ref="K47:P47"/>
    <mergeCell ref="Q47:V47"/>
    <mergeCell ref="W47:AB47"/>
    <mergeCell ref="AC47:AH47"/>
    <mergeCell ref="AI47:AL47"/>
    <mergeCell ref="AM47:AP47"/>
    <mergeCell ref="D46:I46"/>
    <mergeCell ref="K46:P46"/>
    <mergeCell ref="Q46:V46"/>
    <mergeCell ref="W46:AB46"/>
    <mergeCell ref="AC46:AH46"/>
    <mergeCell ref="AI46:AL46"/>
    <mergeCell ref="AQ47:AT47"/>
    <mergeCell ref="AU47:AX47"/>
    <mergeCell ref="AN48:AW48"/>
    <mergeCell ref="N50:O50"/>
    <mergeCell ref="P50:Q50"/>
    <mergeCell ref="AG50:AI50"/>
    <mergeCell ref="AJ50:AK50"/>
    <mergeCell ref="AL50:AM50"/>
    <mergeCell ref="AN50:AO50"/>
    <mergeCell ref="AP50:AQ50"/>
    <mergeCell ref="AR50:AS50"/>
    <mergeCell ref="AT50:AW50"/>
    <mergeCell ref="E51:I51"/>
    <mergeCell ref="J51:M51"/>
    <mergeCell ref="AT51:AW51"/>
    <mergeCell ref="E52:I52"/>
    <mergeCell ref="J52:M52"/>
    <mergeCell ref="Q52:R52"/>
    <mergeCell ref="S52:T52"/>
    <mergeCell ref="U52:V52"/>
    <mergeCell ref="Y53:Z53"/>
    <mergeCell ref="AA53:AB53"/>
    <mergeCell ref="AE53:AH53"/>
    <mergeCell ref="W52:X52"/>
    <mergeCell ref="Y52:Z52"/>
    <mergeCell ref="AA52:AB52"/>
    <mergeCell ref="AE52:AH52"/>
    <mergeCell ref="AI52:AO52"/>
    <mergeCell ref="AP52:AR52"/>
    <mergeCell ref="AE56:AX56"/>
    <mergeCell ref="BA2:BA4"/>
    <mergeCell ref="E55:I55"/>
    <mergeCell ref="J55:M55"/>
    <mergeCell ref="AE55:AH55"/>
    <mergeCell ref="AI55:AO55"/>
    <mergeCell ref="AP55:AR55"/>
    <mergeCell ref="AT55:AW55"/>
    <mergeCell ref="AI53:AO53"/>
    <mergeCell ref="AP53:AR53"/>
    <mergeCell ref="AT53:AW53"/>
    <mergeCell ref="E54:I54"/>
    <mergeCell ref="J54:M54"/>
    <mergeCell ref="AE54:AH54"/>
    <mergeCell ref="AI54:AO54"/>
    <mergeCell ref="AP54:AR54"/>
    <mergeCell ref="AT54:AW54"/>
    <mergeCell ref="AT52:AW52"/>
    <mergeCell ref="E53:I53"/>
    <mergeCell ref="J53:M53"/>
    <mergeCell ref="Q53:R53"/>
    <mergeCell ref="S53:T53"/>
    <mergeCell ref="U53:V53"/>
    <mergeCell ref="W53:X53"/>
  </mergeCells>
  <phoneticPr fontId="2"/>
  <dataValidations disablePrompts="1" count="1">
    <dataValidation type="list" allowBlank="1" showInputMessage="1" showErrorMessage="1" sqref="BA18">
      <formula1>"ON,OFF"</formula1>
    </dataValidation>
  </dataValidations>
  <pageMargins left="0.31496062992125984" right="0.19685039370078741" top="0.31496062992125984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tabSelected="1" view="pageBreakPreview" zoomScale="70" zoomScaleNormal="100" zoomScaleSheetLayoutView="70" workbookViewId="0">
      <selection activeCell="K45" sqref="K45"/>
    </sheetView>
  </sheetViews>
  <sheetFormatPr defaultRowHeight="13.5" x14ac:dyDescent="0.15"/>
  <cols>
    <col min="1" max="1" width="1.625" style="82" customWidth="1"/>
    <col min="2" max="2" width="4.25" style="82" customWidth="1"/>
    <col min="3" max="3" width="11.625" style="82" customWidth="1"/>
    <col min="4" max="4" width="9" style="82" customWidth="1"/>
    <col min="5" max="6" width="9" style="82"/>
    <col min="7" max="7" width="7.5" style="82" customWidth="1"/>
    <col min="8" max="8" width="8.375" style="82" customWidth="1"/>
    <col min="9" max="9" width="9" style="82" customWidth="1"/>
    <col min="10" max="10" width="8.125" style="82" customWidth="1"/>
    <col min="11" max="11" width="5.125" style="82" customWidth="1"/>
    <col min="12" max="12" width="1.5" style="82" customWidth="1"/>
    <col min="13" max="16384" width="9" style="82"/>
  </cols>
  <sheetData>
    <row r="1" spans="2:11" ht="18" customHeight="1" thickBot="1" x14ac:dyDescent="0.2">
      <c r="C1" s="82" t="s">
        <v>148</v>
      </c>
      <c r="H1" s="82" t="s">
        <v>149</v>
      </c>
      <c r="I1" s="82" t="s">
        <v>150</v>
      </c>
      <c r="J1" s="82" t="s">
        <v>112</v>
      </c>
    </row>
    <row r="2" spans="2:11" ht="15" customHeight="1" thickTop="1" thickBot="1" x14ac:dyDescent="0.2">
      <c r="B2" s="150" t="s">
        <v>70</v>
      </c>
      <c r="C2" s="151"/>
      <c r="D2" s="154" t="s">
        <v>99</v>
      </c>
      <c r="E2" s="155"/>
      <c r="F2" s="156"/>
      <c r="G2" s="157" t="s">
        <v>98</v>
      </c>
      <c r="H2" s="154" t="s">
        <v>96</v>
      </c>
      <c r="I2" s="155"/>
      <c r="J2" s="155"/>
      <c r="K2" s="159"/>
    </row>
    <row r="3" spans="2:11" ht="14.25" customHeight="1" thickBot="1" x14ac:dyDescent="0.2">
      <c r="B3" s="152"/>
      <c r="C3" s="153"/>
      <c r="D3" s="83" t="s">
        <v>97</v>
      </c>
      <c r="E3" s="83" t="s">
        <v>71</v>
      </c>
      <c r="F3" s="83" t="s">
        <v>72</v>
      </c>
      <c r="G3" s="158"/>
      <c r="H3" s="83" t="s">
        <v>105</v>
      </c>
      <c r="I3" s="83" t="s">
        <v>106</v>
      </c>
      <c r="J3" s="83" t="s">
        <v>107</v>
      </c>
      <c r="K3" s="84" t="s">
        <v>44</v>
      </c>
    </row>
    <row r="4" spans="2:11" ht="14.25" customHeight="1" thickBot="1" x14ac:dyDescent="0.2">
      <c r="B4" s="142" t="s">
        <v>73</v>
      </c>
      <c r="C4" s="143"/>
      <c r="D4" s="103">
        <v>5986</v>
      </c>
      <c r="E4" s="103">
        <v>6184</v>
      </c>
      <c r="F4" s="103">
        <v>12170</v>
      </c>
      <c r="G4" s="103">
        <v>4780</v>
      </c>
      <c r="H4" s="104" t="s">
        <v>151</v>
      </c>
      <c r="I4" s="104" t="s">
        <v>113</v>
      </c>
      <c r="J4" s="104" t="s">
        <v>152</v>
      </c>
      <c r="K4" s="104" t="s">
        <v>153</v>
      </c>
    </row>
    <row r="5" spans="2:11" ht="14.25" thickBot="1" x14ac:dyDescent="0.2">
      <c r="B5" s="142" t="s">
        <v>74</v>
      </c>
      <c r="C5" s="143"/>
      <c r="D5" s="103">
        <v>2065</v>
      </c>
      <c r="E5" s="103">
        <v>2246</v>
      </c>
      <c r="F5" s="103">
        <v>4311</v>
      </c>
      <c r="G5" s="103">
        <v>1815</v>
      </c>
      <c r="H5" s="104" t="s">
        <v>116</v>
      </c>
      <c r="I5" s="104" t="s">
        <v>118</v>
      </c>
      <c r="J5" s="104" t="s">
        <v>122</v>
      </c>
      <c r="K5" s="104" t="s">
        <v>114</v>
      </c>
    </row>
    <row r="6" spans="2:11" ht="14.25" thickBot="1" x14ac:dyDescent="0.2">
      <c r="B6" s="147" t="s">
        <v>94</v>
      </c>
      <c r="C6" s="139" t="s">
        <v>75</v>
      </c>
      <c r="D6" s="103">
        <v>1065</v>
      </c>
      <c r="E6" s="103">
        <v>1158</v>
      </c>
      <c r="F6" s="103">
        <v>2223</v>
      </c>
      <c r="G6" s="103">
        <v>856</v>
      </c>
      <c r="H6" s="104" t="s">
        <v>117</v>
      </c>
      <c r="I6" s="104" t="s">
        <v>118</v>
      </c>
      <c r="J6" s="104" t="s">
        <v>114</v>
      </c>
      <c r="K6" s="104" t="s">
        <v>118</v>
      </c>
    </row>
    <row r="7" spans="2:11" ht="14.25" thickBot="1" x14ac:dyDescent="0.2">
      <c r="B7" s="148"/>
      <c r="C7" s="139" t="s">
        <v>76</v>
      </c>
      <c r="D7" s="103">
        <v>298</v>
      </c>
      <c r="E7" s="103">
        <v>311</v>
      </c>
      <c r="F7" s="103">
        <v>609</v>
      </c>
      <c r="G7" s="103">
        <v>219</v>
      </c>
      <c r="H7" s="104">
        <v>0</v>
      </c>
      <c r="I7" s="104" t="s">
        <v>119</v>
      </c>
      <c r="J7" s="104" t="s">
        <v>119</v>
      </c>
      <c r="K7" s="104">
        <v>0</v>
      </c>
    </row>
    <row r="8" spans="2:11" ht="14.25" thickBot="1" x14ac:dyDescent="0.2">
      <c r="B8" s="148"/>
      <c r="C8" s="139" t="s">
        <v>77</v>
      </c>
      <c r="D8" s="103">
        <v>265</v>
      </c>
      <c r="E8" s="103">
        <v>268</v>
      </c>
      <c r="F8" s="103">
        <v>533</v>
      </c>
      <c r="G8" s="103">
        <v>196</v>
      </c>
      <c r="H8" s="104" t="s">
        <v>116</v>
      </c>
      <c r="I8" s="104">
        <v>0</v>
      </c>
      <c r="J8" s="104" t="s">
        <v>116</v>
      </c>
      <c r="K8" s="104" t="s">
        <v>119</v>
      </c>
    </row>
    <row r="9" spans="2:11" ht="14.25" thickBot="1" x14ac:dyDescent="0.2">
      <c r="B9" s="148"/>
      <c r="C9" s="139" t="s">
        <v>78</v>
      </c>
      <c r="D9" s="103">
        <v>142</v>
      </c>
      <c r="E9" s="103">
        <v>148</v>
      </c>
      <c r="F9" s="103">
        <v>290</v>
      </c>
      <c r="G9" s="103">
        <v>101</v>
      </c>
      <c r="H9" s="104">
        <v>0</v>
      </c>
      <c r="I9" s="104">
        <v>0</v>
      </c>
      <c r="J9" s="104">
        <v>0</v>
      </c>
      <c r="K9" s="104">
        <v>0</v>
      </c>
    </row>
    <row r="10" spans="2:11" ht="14.25" thickBot="1" x14ac:dyDescent="0.2">
      <c r="B10" s="149"/>
      <c r="C10" s="98" t="s">
        <v>72</v>
      </c>
      <c r="D10" s="103">
        <v>1770</v>
      </c>
      <c r="E10" s="103">
        <v>1885</v>
      </c>
      <c r="F10" s="103">
        <v>3655</v>
      </c>
      <c r="G10" s="103">
        <v>1372</v>
      </c>
      <c r="H10" s="104" t="s">
        <v>120</v>
      </c>
      <c r="I10" s="104" t="s">
        <v>117</v>
      </c>
      <c r="J10" s="104" t="s">
        <v>154</v>
      </c>
      <c r="K10" s="104" t="s">
        <v>117</v>
      </c>
    </row>
    <row r="11" spans="2:11" ht="14.25" thickBot="1" x14ac:dyDescent="0.2">
      <c r="B11" s="147" t="s">
        <v>95</v>
      </c>
      <c r="C11" s="139" t="s">
        <v>79</v>
      </c>
      <c r="D11" s="103">
        <v>380</v>
      </c>
      <c r="E11" s="103">
        <v>370</v>
      </c>
      <c r="F11" s="103">
        <v>750</v>
      </c>
      <c r="G11" s="103">
        <v>255</v>
      </c>
      <c r="H11" s="104" t="s">
        <v>119</v>
      </c>
      <c r="I11" s="104">
        <v>0</v>
      </c>
      <c r="J11" s="104" t="s">
        <v>119</v>
      </c>
      <c r="K11" s="104">
        <v>0</v>
      </c>
    </row>
    <row r="12" spans="2:11" ht="14.25" thickBot="1" x14ac:dyDescent="0.2">
      <c r="B12" s="148"/>
      <c r="C12" s="139" t="s">
        <v>80</v>
      </c>
      <c r="D12" s="103">
        <v>284</v>
      </c>
      <c r="E12" s="103">
        <v>250</v>
      </c>
      <c r="F12" s="103">
        <v>534</v>
      </c>
      <c r="G12" s="103">
        <v>186</v>
      </c>
      <c r="H12" s="104">
        <v>1</v>
      </c>
      <c r="I12" s="104" t="s">
        <v>116</v>
      </c>
      <c r="J12" s="104" t="s">
        <v>119</v>
      </c>
      <c r="K12" s="104">
        <v>1</v>
      </c>
    </row>
    <row r="13" spans="2:11" ht="14.25" thickBot="1" x14ac:dyDescent="0.2">
      <c r="B13" s="149"/>
      <c r="C13" s="98" t="s">
        <v>72</v>
      </c>
      <c r="D13" s="103">
        <v>664</v>
      </c>
      <c r="E13" s="103">
        <v>620</v>
      </c>
      <c r="F13" s="103">
        <v>1284</v>
      </c>
      <c r="G13" s="103">
        <v>441</v>
      </c>
      <c r="H13" s="104">
        <v>0</v>
      </c>
      <c r="I13" s="104" t="s">
        <v>116</v>
      </c>
      <c r="J13" s="104" t="s">
        <v>116</v>
      </c>
      <c r="K13" s="104">
        <v>1</v>
      </c>
    </row>
    <row r="14" spans="2:11" ht="14.25" thickBot="1" x14ac:dyDescent="0.2">
      <c r="B14" s="142" t="s">
        <v>81</v>
      </c>
      <c r="C14" s="143"/>
      <c r="D14" s="103">
        <v>274</v>
      </c>
      <c r="E14" s="103">
        <v>289</v>
      </c>
      <c r="F14" s="103">
        <v>563</v>
      </c>
      <c r="G14" s="103">
        <v>204</v>
      </c>
      <c r="H14" s="104" t="s">
        <v>116</v>
      </c>
      <c r="I14" s="104" t="s">
        <v>116</v>
      </c>
      <c r="J14" s="104" t="s">
        <v>117</v>
      </c>
      <c r="K14" s="104">
        <v>0</v>
      </c>
    </row>
    <row r="15" spans="2:11" ht="14.25" thickBot="1" x14ac:dyDescent="0.2">
      <c r="B15" s="142" t="s">
        <v>82</v>
      </c>
      <c r="C15" s="143"/>
      <c r="D15" s="103">
        <v>670</v>
      </c>
      <c r="E15" s="103">
        <v>608</v>
      </c>
      <c r="F15" s="103">
        <v>1278</v>
      </c>
      <c r="G15" s="103">
        <v>514</v>
      </c>
      <c r="H15" s="104" t="s">
        <v>122</v>
      </c>
      <c r="I15" s="104" t="s">
        <v>119</v>
      </c>
      <c r="J15" s="104" t="s">
        <v>120</v>
      </c>
      <c r="K15" s="104" t="s">
        <v>117</v>
      </c>
    </row>
    <row r="16" spans="2:11" ht="14.25" thickBot="1" x14ac:dyDescent="0.2">
      <c r="B16" s="142" t="s">
        <v>83</v>
      </c>
      <c r="C16" s="143"/>
      <c r="D16" s="103">
        <v>133</v>
      </c>
      <c r="E16" s="103">
        <v>125</v>
      </c>
      <c r="F16" s="103">
        <v>258</v>
      </c>
      <c r="G16" s="103">
        <v>90</v>
      </c>
      <c r="H16" s="104" t="s">
        <v>116</v>
      </c>
      <c r="I16" s="104" t="s">
        <v>117</v>
      </c>
      <c r="J16" s="104" t="s">
        <v>120</v>
      </c>
      <c r="K16" s="104" t="s">
        <v>119</v>
      </c>
    </row>
    <row r="17" spans="2:11" ht="14.25" thickBot="1" x14ac:dyDescent="0.2">
      <c r="B17" s="142" t="s">
        <v>84</v>
      </c>
      <c r="C17" s="143"/>
      <c r="D17" s="103">
        <v>247</v>
      </c>
      <c r="E17" s="103">
        <v>255</v>
      </c>
      <c r="F17" s="103">
        <v>502</v>
      </c>
      <c r="G17" s="103">
        <v>201</v>
      </c>
      <c r="H17" s="104" t="s">
        <v>116</v>
      </c>
      <c r="I17" s="104">
        <v>0</v>
      </c>
      <c r="J17" s="104" t="s">
        <v>116</v>
      </c>
      <c r="K17" s="104" t="s">
        <v>116</v>
      </c>
    </row>
    <row r="18" spans="2:11" ht="14.25" thickBot="1" x14ac:dyDescent="0.2">
      <c r="B18" s="144" t="s">
        <v>85</v>
      </c>
      <c r="C18" s="145"/>
      <c r="D18" s="103">
        <v>163</v>
      </c>
      <c r="E18" s="103">
        <v>156</v>
      </c>
      <c r="F18" s="103">
        <v>319</v>
      </c>
      <c r="G18" s="103">
        <v>143</v>
      </c>
      <c r="H18" s="104">
        <v>0</v>
      </c>
      <c r="I18" s="104" t="s">
        <v>116</v>
      </c>
      <c r="J18" s="104" t="s">
        <v>116</v>
      </c>
      <c r="K18" s="104">
        <v>1</v>
      </c>
    </row>
    <row r="19" spans="2:11" ht="14.25" thickTop="1" x14ac:dyDescent="0.15">
      <c r="B19" s="106"/>
      <c r="C19" s="106"/>
      <c r="D19" s="107"/>
      <c r="E19" s="107"/>
      <c r="F19" s="107"/>
      <c r="G19" s="107"/>
      <c r="H19" s="108"/>
      <c r="I19" s="108"/>
      <c r="J19" s="108"/>
      <c r="K19" s="135" t="s">
        <v>140</v>
      </c>
    </row>
    <row r="20" spans="2:11" x14ac:dyDescent="0.15">
      <c r="B20" s="106"/>
      <c r="C20" s="2" t="s">
        <v>144</v>
      </c>
      <c r="D20" s="107"/>
      <c r="E20" s="107"/>
      <c r="F20" s="107"/>
      <c r="G20" s="107"/>
      <c r="H20" s="108"/>
      <c r="I20" s="108"/>
      <c r="J20" s="108"/>
      <c r="K20" s="108"/>
    </row>
    <row r="21" spans="2:11" x14ac:dyDescent="0.15">
      <c r="B21" s="106"/>
      <c r="C21" s="106" t="s">
        <v>145</v>
      </c>
      <c r="D21" s="107" t="s">
        <v>155</v>
      </c>
      <c r="E21" s="107"/>
      <c r="F21" s="107"/>
      <c r="G21" s="113" t="s">
        <v>156</v>
      </c>
      <c r="H21" s="114"/>
      <c r="I21" s="114"/>
      <c r="J21" s="114"/>
      <c r="K21" s="114"/>
    </row>
    <row r="22" spans="2:11" x14ac:dyDescent="0.15">
      <c r="B22" s="106"/>
      <c r="C22" s="106" t="s">
        <v>101</v>
      </c>
      <c r="D22" s="107" t="s">
        <v>157</v>
      </c>
      <c r="E22" s="107"/>
      <c r="F22" s="107"/>
      <c r="G22" s="107"/>
      <c r="H22" s="108"/>
      <c r="I22" s="108"/>
      <c r="J22" s="108" t="s">
        <v>102</v>
      </c>
      <c r="K22" s="108"/>
    </row>
    <row r="23" spans="2:11" x14ac:dyDescent="0.15">
      <c r="B23" s="106"/>
      <c r="C23" s="106" t="s">
        <v>63</v>
      </c>
      <c r="D23" s="107" t="s">
        <v>158</v>
      </c>
      <c r="E23" s="146" t="s">
        <v>159</v>
      </c>
      <c r="F23" s="146"/>
      <c r="G23" s="140" t="s">
        <v>14</v>
      </c>
      <c r="H23" s="140" t="s">
        <v>160</v>
      </c>
      <c r="I23" s="110" t="s">
        <v>39</v>
      </c>
      <c r="J23" s="140" t="s">
        <v>161</v>
      </c>
      <c r="K23" s="108"/>
    </row>
    <row r="24" spans="2:11" x14ac:dyDescent="0.15">
      <c r="B24" s="106"/>
      <c r="C24" s="106" t="s">
        <v>40</v>
      </c>
      <c r="D24" s="107" t="s">
        <v>162</v>
      </c>
      <c r="E24" s="146" t="s">
        <v>163</v>
      </c>
      <c r="F24" s="146"/>
      <c r="G24" s="111" t="s">
        <v>10</v>
      </c>
      <c r="H24" s="111" t="s">
        <v>164</v>
      </c>
      <c r="I24" s="26" t="s">
        <v>39</v>
      </c>
      <c r="J24" s="111" t="s">
        <v>165</v>
      </c>
      <c r="K24" s="108"/>
    </row>
    <row r="25" spans="2:11" x14ac:dyDescent="0.15">
      <c r="B25" s="106"/>
      <c r="C25" s="106" t="s">
        <v>64</v>
      </c>
      <c r="D25" s="107" t="s">
        <v>166</v>
      </c>
      <c r="E25" s="107"/>
      <c r="F25" s="107"/>
      <c r="G25" s="141" t="s">
        <v>11</v>
      </c>
      <c r="H25" s="112" t="s">
        <v>167</v>
      </c>
      <c r="I25" s="2" t="s">
        <v>39</v>
      </c>
      <c r="J25" s="112" t="s">
        <v>168</v>
      </c>
      <c r="K25" s="108"/>
    </row>
    <row r="26" spans="2:11" x14ac:dyDescent="0.15">
      <c r="B26" s="106"/>
      <c r="C26" s="106" t="s">
        <v>65</v>
      </c>
      <c r="D26" s="107" t="s">
        <v>169</v>
      </c>
      <c r="E26" s="107"/>
      <c r="F26" s="107"/>
      <c r="G26" s="141" t="s">
        <v>43</v>
      </c>
      <c r="H26" s="112" t="s">
        <v>170</v>
      </c>
      <c r="I26" s="2" t="s">
        <v>44</v>
      </c>
      <c r="J26" s="112" t="s">
        <v>171</v>
      </c>
      <c r="K26" s="108"/>
    </row>
    <row r="27" spans="2:11" x14ac:dyDescent="0.15">
      <c r="B27" s="106"/>
      <c r="C27" s="106"/>
      <c r="D27" s="107"/>
      <c r="E27" s="107"/>
      <c r="F27" s="107"/>
      <c r="G27" s="141"/>
      <c r="H27" s="112"/>
      <c r="I27" s="2"/>
      <c r="J27" s="112"/>
      <c r="K27" s="108"/>
    </row>
    <row r="28" spans="2:11" x14ac:dyDescent="0.15">
      <c r="B28" s="106"/>
      <c r="C28" s="106"/>
      <c r="D28" s="107"/>
      <c r="E28" s="107"/>
      <c r="F28" s="107"/>
      <c r="G28" s="141"/>
      <c r="H28" s="112"/>
      <c r="I28" s="2"/>
      <c r="J28" s="112"/>
      <c r="K28" s="108"/>
    </row>
  </sheetData>
  <mergeCells count="15">
    <mergeCell ref="B18:C18"/>
    <mergeCell ref="E23:F23"/>
    <mergeCell ref="E24:F24"/>
    <mergeCell ref="B17:C17"/>
    <mergeCell ref="B2:C3"/>
    <mergeCell ref="D2:F2"/>
    <mergeCell ref="G2:G3"/>
    <mergeCell ref="H2:K2"/>
    <mergeCell ref="B4:C4"/>
    <mergeCell ref="B5:C5"/>
    <mergeCell ref="B6:B10"/>
    <mergeCell ref="B11:B13"/>
    <mergeCell ref="B14:C14"/>
    <mergeCell ref="B15:C15"/>
    <mergeCell ref="B16:C16"/>
  </mergeCells>
  <phoneticPr fontId="2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8"/>
  <sheetViews>
    <sheetView view="pageBreakPreview" zoomScale="70" zoomScaleNormal="100" zoomScaleSheetLayoutView="70" workbookViewId="0">
      <selection activeCell="G52" sqref="G52"/>
    </sheetView>
  </sheetViews>
  <sheetFormatPr defaultRowHeight="13.5" x14ac:dyDescent="0.15"/>
  <cols>
    <col min="1" max="1" width="1.625" style="82" customWidth="1"/>
    <col min="2" max="2" width="4.25" style="82" customWidth="1"/>
    <col min="3" max="3" width="11.625" style="82" customWidth="1"/>
    <col min="4" max="4" width="9" style="82" customWidth="1"/>
    <col min="5" max="6" width="9" style="82"/>
    <col min="7" max="7" width="7.5" style="82" customWidth="1"/>
    <col min="8" max="8" width="8.375" style="82" customWidth="1"/>
    <col min="9" max="9" width="9" style="82" customWidth="1"/>
    <col min="10" max="10" width="8.125" style="82" customWidth="1"/>
    <col min="11" max="11" width="5.125" style="82" customWidth="1"/>
    <col min="12" max="12" width="1.5" style="82" customWidth="1"/>
    <col min="13" max="13" width="3" style="82" customWidth="1"/>
    <col min="14" max="14" width="8.75" style="82" customWidth="1"/>
    <col min="15" max="18" width="6.5" style="82" customWidth="1"/>
    <col min="19" max="19" width="4.25" style="82" customWidth="1"/>
    <col min="20" max="23" width="6.25" style="82" customWidth="1"/>
    <col min="24" max="16384" width="9" style="82"/>
  </cols>
  <sheetData>
    <row r="1" spans="2:23" x14ac:dyDescent="0.15">
      <c r="H1" s="129" t="e">
        <f>INDEX(#REF!,MATCH(N3,#REF!,0))</f>
        <v>#REF!</v>
      </c>
      <c r="I1" s="129" t="e">
        <f>INDEX(#REF!,MATCH(N3,#REF!,0))</f>
        <v>#REF!</v>
      </c>
      <c r="J1" s="129">
        <v>1</v>
      </c>
      <c r="K1" s="82" t="s">
        <v>4</v>
      </c>
    </row>
    <row r="2" spans="2:23" ht="18" customHeight="1" thickBot="1" x14ac:dyDescent="0.2">
      <c r="C2" s="82" t="s">
        <v>103</v>
      </c>
      <c r="H2" s="82" t="s">
        <v>110</v>
      </c>
      <c r="I2" s="82" t="s">
        <v>111</v>
      </c>
      <c r="J2" s="82" t="s">
        <v>112</v>
      </c>
      <c r="N2" s="2" t="s">
        <v>66</v>
      </c>
    </row>
    <row r="3" spans="2:23" ht="15" customHeight="1" thickTop="1" thickBot="1" x14ac:dyDescent="0.25">
      <c r="B3" s="150" t="s">
        <v>70</v>
      </c>
      <c r="C3" s="151"/>
      <c r="D3" s="154" t="s">
        <v>99</v>
      </c>
      <c r="E3" s="155"/>
      <c r="F3" s="156"/>
      <c r="G3" s="157" t="s">
        <v>98</v>
      </c>
      <c r="H3" s="154" t="s">
        <v>96</v>
      </c>
      <c r="I3" s="155"/>
      <c r="J3" s="155"/>
      <c r="K3" s="159"/>
      <c r="N3" s="116" t="s">
        <v>104</v>
      </c>
      <c r="T3" s="82" t="s">
        <v>109</v>
      </c>
    </row>
    <row r="4" spans="2:23" ht="14.25" customHeight="1" thickBot="1" x14ac:dyDescent="0.25">
      <c r="B4" s="152"/>
      <c r="C4" s="153"/>
      <c r="D4" s="83" t="s">
        <v>97</v>
      </c>
      <c r="E4" s="83" t="s">
        <v>71</v>
      </c>
      <c r="F4" s="83" t="s">
        <v>72</v>
      </c>
      <c r="G4" s="158"/>
      <c r="H4" s="83" t="s">
        <v>105</v>
      </c>
      <c r="I4" s="83" t="s">
        <v>106</v>
      </c>
      <c r="J4" s="83" t="s">
        <v>107</v>
      </c>
      <c r="K4" s="84" t="s">
        <v>44</v>
      </c>
      <c r="M4" s="109"/>
      <c r="N4" s="118"/>
      <c r="T4" s="122" t="s">
        <v>108</v>
      </c>
      <c r="U4" s="117" t="s">
        <v>71</v>
      </c>
      <c r="V4" s="117" t="s">
        <v>72</v>
      </c>
      <c r="W4" s="100" t="s">
        <v>13</v>
      </c>
    </row>
    <row r="5" spans="2:23" ht="14.25" customHeight="1" thickBot="1" x14ac:dyDescent="0.25">
      <c r="B5" s="142" t="s">
        <v>73</v>
      </c>
      <c r="C5" s="143"/>
      <c r="D5" s="103">
        <v>6295</v>
      </c>
      <c r="E5" s="103">
        <v>6123</v>
      </c>
      <c r="F5" s="103">
        <v>12418</v>
      </c>
      <c r="G5" s="103">
        <v>5383</v>
      </c>
      <c r="H5" s="104" t="s">
        <v>113</v>
      </c>
      <c r="I5" s="104" t="s">
        <v>114</v>
      </c>
      <c r="J5" s="104" t="s">
        <v>115</v>
      </c>
      <c r="K5" s="104">
        <v>2</v>
      </c>
      <c r="M5" s="109"/>
      <c r="N5" s="119"/>
      <c r="T5" s="123" t="e">
        <f>SUM(T6:T10,T12:T13,T15:T19)</f>
        <v>#REF!</v>
      </c>
      <c r="U5" s="109" t="e">
        <f>SUM(U6:U10,U12:U13,U15:U19)</f>
        <v>#REF!</v>
      </c>
      <c r="V5" s="109" t="e">
        <f>SUM(V6:V10,V12:V13,V15:V19)</f>
        <v>#REF!</v>
      </c>
      <c r="W5" s="101">
        <v>2</v>
      </c>
    </row>
    <row r="6" spans="2:23" ht="14.25" thickBot="1" x14ac:dyDescent="0.2">
      <c r="B6" s="142" t="s">
        <v>74</v>
      </c>
      <c r="C6" s="143"/>
      <c r="D6" s="103">
        <v>2269</v>
      </c>
      <c r="E6" s="103">
        <v>2285</v>
      </c>
      <c r="F6" s="103">
        <v>4554</v>
      </c>
      <c r="G6" s="103">
        <v>1989</v>
      </c>
      <c r="H6" s="104" t="s">
        <v>116</v>
      </c>
      <c r="I6" s="104">
        <v>4</v>
      </c>
      <c r="J6" s="104">
        <v>2</v>
      </c>
      <c r="K6" s="104">
        <v>2</v>
      </c>
      <c r="M6" s="109"/>
      <c r="T6" s="105" t="e">
        <f>INDEX(#REF!,MATCH($N$3,#REF!,0))</f>
        <v>#REF!</v>
      </c>
      <c r="U6" s="99" t="e">
        <f>INDEX(#REF!,MATCH($N$3,#REF!,0))</f>
        <v>#REF!</v>
      </c>
      <c r="V6" s="99" t="e">
        <f t="shared" ref="V6:V19" si="0">SUM(T6:U6)</f>
        <v>#REF!</v>
      </c>
      <c r="W6" s="102">
        <v>2</v>
      </c>
    </row>
    <row r="7" spans="2:23" ht="14.25" thickBot="1" x14ac:dyDescent="0.2">
      <c r="B7" s="147" t="s">
        <v>94</v>
      </c>
      <c r="C7" s="134" t="s">
        <v>75</v>
      </c>
      <c r="D7" s="103">
        <v>1169</v>
      </c>
      <c r="E7" s="103">
        <v>1276</v>
      </c>
      <c r="F7" s="103">
        <v>2445</v>
      </c>
      <c r="G7" s="103">
        <v>970</v>
      </c>
      <c r="H7" s="104">
        <v>2</v>
      </c>
      <c r="I7" s="104">
        <v>2</v>
      </c>
      <c r="J7" s="104">
        <v>4</v>
      </c>
      <c r="K7" s="104">
        <v>7</v>
      </c>
      <c r="M7" s="109"/>
      <c r="R7" s="101"/>
      <c r="S7" s="100"/>
      <c r="T7" s="123" t="e">
        <f>INDEX(#REF!,MATCH($N$3,#REF!,0))</f>
        <v>#REF!</v>
      </c>
      <c r="U7" s="109" t="e">
        <f>INDEX(#REF!,MATCH($N$3,#REF!,0))</f>
        <v>#REF!</v>
      </c>
      <c r="V7" s="109" t="e">
        <f t="shared" si="0"/>
        <v>#REF!</v>
      </c>
      <c r="W7" s="101">
        <v>7</v>
      </c>
    </row>
    <row r="8" spans="2:23" ht="14.25" thickBot="1" x14ac:dyDescent="0.2">
      <c r="B8" s="148"/>
      <c r="C8" s="134" t="s">
        <v>76</v>
      </c>
      <c r="D8" s="103">
        <v>286</v>
      </c>
      <c r="E8" s="103">
        <v>307</v>
      </c>
      <c r="F8" s="103">
        <v>593</v>
      </c>
      <c r="G8" s="103">
        <v>219</v>
      </c>
      <c r="H8" s="104" t="s">
        <v>117</v>
      </c>
      <c r="I8" s="104" t="s">
        <v>118</v>
      </c>
      <c r="J8" s="104" t="s">
        <v>114</v>
      </c>
      <c r="K8" s="104" t="s">
        <v>119</v>
      </c>
      <c r="M8" s="109"/>
      <c r="R8" s="101"/>
      <c r="T8" s="123" t="e">
        <f>INDEX(#REF!,MATCH($N$3,#REF!,0))</f>
        <v>#REF!</v>
      </c>
      <c r="U8" s="109" t="e">
        <f>INDEX(#REF!,MATCH($N$3,#REF!,0))</f>
        <v>#REF!</v>
      </c>
      <c r="V8" s="109" t="e">
        <f t="shared" si="0"/>
        <v>#REF!</v>
      </c>
      <c r="W8" s="101">
        <v>-1</v>
      </c>
    </row>
    <row r="9" spans="2:23" ht="14.25" thickBot="1" x14ac:dyDescent="0.2">
      <c r="B9" s="148"/>
      <c r="C9" s="134" t="s">
        <v>77</v>
      </c>
      <c r="D9" s="103">
        <v>438</v>
      </c>
      <c r="E9" s="103">
        <v>427</v>
      </c>
      <c r="F9" s="103">
        <v>865</v>
      </c>
      <c r="G9" s="103">
        <v>378</v>
      </c>
      <c r="H9" s="104" t="s">
        <v>118</v>
      </c>
      <c r="I9" s="104" t="s">
        <v>118</v>
      </c>
      <c r="J9" s="104" t="s">
        <v>120</v>
      </c>
      <c r="K9" s="104" t="s">
        <v>116</v>
      </c>
      <c r="M9" s="109"/>
      <c r="R9" s="101"/>
      <c r="T9" s="123" t="e">
        <f>INDEX(#REF!,MATCH($N$3,#REF!,0))</f>
        <v>#REF!</v>
      </c>
      <c r="U9" s="109" t="e">
        <f>INDEX(#REF!,MATCH($N$3,#REF!,0))</f>
        <v>#REF!</v>
      </c>
      <c r="V9" s="109" t="e">
        <f t="shared" si="0"/>
        <v>#REF!</v>
      </c>
      <c r="W9" s="101">
        <v>-2</v>
      </c>
    </row>
    <row r="10" spans="2:23" ht="14.25" thickBot="1" x14ac:dyDescent="0.2">
      <c r="B10" s="148"/>
      <c r="C10" s="134" t="s">
        <v>78</v>
      </c>
      <c r="D10" s="103">
        <v>130</v>
      </c>
      <c r="E10" s="103">
        <v>137</v>
      </c>
      <c r="F10" s="103">
        <v>267</v>
      </c>
      <c r="G10" s="103">
        <v>100</v>
      </c>
      <c r="H10" s="104" t="s">
        <v>119</v>
      </c>
      <c r="I10" s="104">
        <v>1</v>
      </c>
      <c r="J10" s="104">
        <v>0</v>
      </c>
      <c r="K10" s="104">
        <v>0</v>
      </c>
      <c r="M10" s="109"/>
      <c r="R10" s="101"/>
      <c r="S10" s="99"/>
      <c r="T10" s="105" t="e">
        <f>INDEX(#REF!,MATCH($N$3,#REF!,0))</f>
        <v>#REF!</v>
      </c>
      <c r="U10" s="99" t="e">
        <f>INDEX(#REF!,MATCH($N$3,#REF!,0))</f>
        <v>#REF!</v>
      </c>
      <c r="V10" s="99" t="e">
        <f t="shared" si="0"/>
        <v>#REF!</v>
      </c>
      <c r="W10" s="102">
        <v>0</v>
      </c>
    </row>
    <row r="11" spans="2:23" ht="14.25" thickBot="1" x14ac:dyDescent="0.2">
      <c r="B11" s="149"/>
      <c r="C11" s="98" t="s">
        <v>72</v>
      </c>
      <c r="D11" s="103">
        <v>2023</v>
      </c>
      <c r="E11" s="103">
        <v>2147</v>
      </c>
      <c r="F11" s="103">
        <v>4170</v>
      </c>
      <c r="G11" s="103">
        <v>1667</v>
      </c>
      <c r="H11" s="104" t="s">
        <v>120</v>
      </c>
      <c r="I11" s="104" t="s">
        <v>118</v>
      </c>
      <c r="J11" s="104" t="s">
        <v>121</v>
      </c>
      <c r="K11" s="104">
        <v>4</v>
      </c>
      <c r="M11" s="109"/>
      <c r="S11" s="128" t="s">
        <v>72</v>
      </c>
      <c r="T11" s="105" t="e">
        <f>SUM(T7:T10)</f>
        <v>#REF!</v>
      </c>
      <c r="U11" s="99" t="e">
        <f>SUM(U7:U10)</f>
        <v>#REF!</v>
      </c>
      <c r="V11" s="99" t="e">
        <f t="shared" si="0"/>
        <v>#REF!</v>
      </c>
      <c r="W11" s="102">
        <v>4</v>
      </c>
    </row>
    <row r="12" spans="2:23" ht="14.25" thickBot="1" x14ac:dyDescent="0.2">
      <c r="B12" s="147" t="s">
        <v>95</v>
      </c>
      <c r="C12" s="134" t="s">
        <v>79</v>
      </c>
      <c r="D12" s="103">
        <v>394</v>
      </c>
      <c r="E12" s="103">
        <v>404</v>
      </c>
      <c r="F12" s="103">
        <v>798</v>
      </c>
      <c r="G12" s="103">
        <v>285</v>
      </c>
      <c r="H12" s="104">
        <v>0</v>
      </c>
      <c r="I12" s="104" t="s">
        <v>116</v>
      </c>
      <c r="J12" s="104" t="s">
        <v>116</v>
      </c>
      <c r="K12" s="104">
        <v>0</v>
      </c>
      <c r="M12" s="109"/>
      <c r="R12" s="101"/>
      <c r="S12" s="100"/>
      <c r="T12" s="123" t="e">
        <f>INDEX(#REF!,MATCH($N$3,#REF!,0))</f>
        <v>#REF!</v>
      </c>
      <c r="U12" s="109" t="e">
        <f>INDEX(#REF!,MATCH($N$3,#REF!,0))</f>
        <v>#REF!</v>
      </c>
      <c r="V12" s="109" t="e">
        <f t="shared" si="0"/>
        <v>#REF!</v>
      </c>
      <c r="W12" s="101">
        <v>0</v>
      </c>
    </row>
    <row r="13" spans="2:23" ht="14.25" thickBot="1" x14ac:dyDescent="0.2">
      <c r="B13" s="148"/>
      <c r="C13" s="134" t="s">
        <v>80</v>
      </c>
      <c r="D13" s="103">
        <v>274</v>
      </c>
      <c r="E13" s="103">
        <v>242</v>
      </c>
      <c r="F13" s="103">
        <v>516</v>
      </c>
      <c r="G13" s="103">
        <v>197</v>
      </c>
      <c r="H13" s="104" t="s">
        <v>118</v>
      </c>
      <c r="I13" s="104">
        <v>1</v>
      </c>
      <c r="J13" s="104" t="s">
        <v>116</v>
      </c>
      <c r="K13" s="104" t="s">
        <v>119</v>
      </c>
      <c r="M13" s="109"/>
      <c r="R13" s="101"/>
      <c r="T13" s="123" t="e">
        <f>INDEX(#REF!,MATCH($N$3,#REF!,0))</f>
        <v>#REF!</v>
      </c>
      <c r="U13" s="109" t="e">
        <f>INDEX(#REF!,MATCH($N$3,#REF!,0))</f>
        <v>#REF!</v>
      </c>
      <c r="V13" s="109" t="e">
        <f t="shared" si="0"/>
        <v>#REF!</v>
      </c>
      <c r="W13" s="101">
        <v>-1</v>
      </c>
    </row>
    <row r="14" spans="2:23" ht="14.25" thickBot="1" x14ac:dyDescent="0.2">
      <c r="B14" s="149"/>
      <c r="C14" s="98" t="s">
        <v>72</v>
      </c>
      <c r="D14" s="103">
        <v>668</v>
      </c>
      <c r="E14" s="103">
        <v>646</v>
      </c>
      <c r="F14" s="103">
        <v>1314</v>
      </c>
      <c r="G14" s="103">
        <v>482</v>
      </c>
      <c r="H14" s="104" t="s">
        <v>118</v>
      </c>
      <c r="I14" s="104" t="s">
        <v>119</v>
      </c>
      <c r="J14" s="104" t="s">
        <v>117</v>
      </c>
      <c r="K14" s="104" t="s">
        <v>119</v>
      </c>
      <c r="M14" s="109"/>
      <c r="S14" s="124" t="s">
        <v>72</v>
      </c>
      <c r="T14" s="125" t="e">
        <f>SUM(T12:T13)</f>
        <v>#REF!</v>
      </c>
      <c r="U14" s="126" t="e">
        <f>SUM(U12:U13)</f>
        <v>#REF!</v>
      </c>
      <c r="V14" s="126" t="e">
        <f t="shared" si="0"/>
        <v>#REF!</v>
      </c>
      <c r="W14" s="127">
        <v>-1</v>
      </c>
    </row>
    <row r="15" spans="2:23" ht="14.25" thickBot="1" x14ac:dyDescent="0.2">
      <c r="B15" s="142" t="s">
        <v>81</v>
      </c>
      <c r="C15" s="143"/>
      <c r="D15" s="103">
        <v>302</v>
      </c>
      <c r="E15" s="103">
        <v>280</v>
      </c>
      <c r="F15" s="103">
        <v>582</v>
      </c>
      <c r="G15" s="103">
        <v>245</v>
      </c>
      <c r="H15" s="104" t="s">
        <v>118</v>
      </c>
      <c r="I15" s="104" t="s">
        <v>116</v>
      </c>
      <c r="J15" s="104" t="s">
        <v>122</v>
      </c>
      <c r="K15" s="104" t="s">
        <v>119</v>
      </c>
      <c r="M15" s="109"/>
      <c r="T15" s="123" t="e">
        <f>INDEX(#REF!,MATCH($N$3,#REF!,0))</f>
        <v>#REF!</v>
      </c>
      <c r="U15" s="109" t="e">
        <f>INDEX(#REF!,MATCH($N$3,#REF!,0))</f>
        <v>#REF!</v>
      </c>
      <c r="V15" s="109" t="e">
        <f t="shared" si="0"/>
        <v>#REF!</v>
      </c>
      <c r="W15" s="101">
        <v>-1</v>
      </c>
    </row>
    <row r="16" spans="2:23" ht="14.25" thickBot="1" x14ac:dyDescent="0.2">
      <c r="B16" s="142" t="s">
        <v>82</v>
      </c>
      <c r="C16" s="143"/>
      <c r="D16" s="103">
        <v>709</v>
      </c>
      <c r="E16" s="103">
        <v>615</v>
      </c>
      <c r="F16" s="103">
        <v>1324</v>
      </c>
      <c r="G16" s="103">
        <v>580</v>
      </c>
      <c r="H16" s="104" t="s">
        <v>119</v>
      </c>
      <c r="I16" s="104" t="s">
        <v>116</v>
      </c>
      <c r="J16" s="104" t="s">
        <v>118</v>
      </c>
      <c r="K16" s="104" t="s">
        <v>119</v>
      </c>
      <c r="M16" s="109"/>
      <c r="T16" s="123" t="e">
        <f>INDEX(#REF!,MATCH($N$3,#REF!,0))</f>
        <v>#REF!</v>
      </c>
      <c r="U16" s="109" t="e">
        <f>INDEX(#REF!,MATCH($N$3,#REF!,0))</f>
        <v>#REF!</v>
      </c>
      <c r="V16" s="109" t="e">
        <f t="shared" si="0"/>
        <v>#REF!</v>
      </c>
      <c r="W16" s="101">
        <v>-1</v>
      </c>
    </row>
    <row r="17" spans="2:23" ht="14.25" thickBot="1" x14ac:dyDescent="0.2">
      <c r="B17" s="142" t="s">
        <v>83</v>
      </c>
      <c r="C17" s="143"/>
      <c r="D17" s="103">
        <v>119</v>
      </c>
      <c r="E17" s="103">
        <v>110</v>
      </c>
      <c r="F17" s="103">
        <v>229</v>
      </c>
      <c r="G17" s="103">
        <v>88</v>
      </c>
      <c r="H17" s="104">
        <v>0</v>
      </c>
      <c r="I17" s="104" t="s">
        <v>119</v>
      </c>
      <c r="J17" s="104" t="s">
        <v>119</v>
      </c>
      <c r="K17" s="104">
        <v>0</v>
      </c>
      <c r="M17" s="109"/>
      <c r="O17" s="2" t="s">
        <v>62</v>
      </c>
      <c r="P17" s="2"/>
      <c r="Q17" s="2"/>
      <c r="R17" s="2"/>
      <c r="T17" s="123" t="e">
        <f>INDEX(#REF!,MATCH($N$3,#REF!,0))</f>
        <v>#REF!</v>
      </c>
      <c r="U17" s="109" t="e">
        <f>INDEX(#REF!,MATCH($N$3,#REF!,0))</f>
        <v>#REF!</v>
      </c>
      <c r="V17" s="109" t="e">
        <f t="shared" si="0"/>
        <v>#REF!</v>
      </c>
      <c r="W17" s="101">
        <v>0</v>
      </c>
    </row>
    <row r="18" spans="2:23" ht="14.25" thickBot="1" x14ac:dyDescent="0.2">
      <c r="B18" s="142" t="s">
        <v>84</v>
      </c>
      <c r="C18" s="143"/>
      <c r="D18" s="103">
        <v>436</v>
      </c>
      <c r="E18" s="103">
        <v>271</v>
      </c>
      <c r="F18" s="103">
        <v>707</v>
      </c>
      <c r="G18" s="103">
        <v>396</v>
      </c>
      <c r="H18" s="104" t="s">
        <v>116</v>
      </c>
      <c r="I18" s="104" t="s">
        <v>116</v>
      </c>
      <c r="J18" s="104" t="s">
        <v>117</v>
      </c>
      <c r="K18" s="104" t="s">
        <v>119</v>
      </c>
      <c r="M18" s="109"/>
      <c r="N18" s="2" t="s">
        <v>68</v>
      </c>
      <c r="O18" s="97" t="s">
        <v>10</v>
      </c>
      <c r="P18" s="97" t="s">
        <v>11</v>
      </c>
      <c r="Q18" s="97" t="s">
        <v>12</v>
      </c>
      <c r="R18" s="97" t="s">
        <v>43</v>
      </c>
      <c r="T18" s="123" t="e">
        <f>INDEX(#REF!,MATCH($N$3,#REF!,0))</f>
        <v>#REF!</v>
      </c>
      <c r="U18" s="109" t="e">
        <f>INDEX(#REF!,MATCH($N$3,#REF!,0))</f>
        <v>#REF!</v>
      </c>
      <c r="V18" s="109" t="e">
        <f t="shared" si="0"/>
        <v>#REF!</v>
      </c>
      <c r="W18" s="101">
        <v>-1</v>
      </c>
    </row>
    <row r="19" spans="2:23" ht="14.25" thickBot="1" x14ac:dyDescent="0.2">
      <c r="B19" s="144" t="s">
        <v>85</v>
      </c>
      <c r="C19" s="145"/>
      <c r="D19" s="103" t="s">
        <v>69</v>
      </c>
      <c r="E19" s="103" t="s">
        <v>69</v>
      </c>
      <c r="F19" s="103" t="s">
        <v>69</v>
      </c>
      <c r="G19" s="103" t="s">
        <v>69</v>
      </c>
      <c r="H19" s="104" t="s">
        <v>119</v>
      </c>
      <c r="I19" s="104">
        <v>0</v>
      </c>
      <c r="J19" s="104" t="s">
        <v>119</v>
      </c>
      <c r="K19" s="104">
        <v>0</v>
      </c>
      <c r="M19" s="121"/>
      <c r="N19" s="120" t="s">
        <v>67</v>
      </c>
      <c r="O19" s="96" t="e">
        <f>INDEX(#REF!,MATCH($N$3,#REF!,0))</f>
        <v>#REF!</v>
      </c>
      <c r="P19" s="96" t="e">
        <f>INDEX(#REF!,MATCH($N$3,#REF!,0))</f>
        <v>#REF!</v>
      </c>
      <c r="Q19" s="96" t="e">
        <f>SUM(O19:P19)</f>
        <v>#REF!</v>
      </c>
      <c r="R19" s="96" t="e">
        <f>INDEX(#REF!,MATCH($N$3,#REF!,0))</f>
        <v>#REF!</v>
      </c>
      <c r="T19" s="105" t="e">
        <f>INDEX(#REF!,MATCH($N$3,#REF!,0))</f>
        <v>#REF!</v>
      </c>
      <c r="U19" s="99" t="e">
        <f>INDEX(#REF!,MATCH($N$3,#REF!,0))</f>
        <v>#REF!</v>
      </c>
      <c r="V19" s="99" t="e">
        <f t="shared" si="0"/>
        <v>#REF!</v>
      </c>
      <c r="W19" s="102">
        <v>0</v>
      </c>
    </row>
    <row r="20" spans="2:23" ht="14.25" thickTop="1" x14ac:dyDescent="0.15">
      <c r="B20" s="106"/>
      <c r="C20" s="106"/>
      <c r="D20" s="107"/>
      <c r="E20" s="107"/>
      <c r="F20" s="107"/>
      <c r="G20" s="107"/>
      <c r="H20" s="108"/>
      <c r="I20" s="108"/>
      <c r="J20" s="108"/>
      <c r="K20" s="135" t="s">
        <v>140</v>
      </c>
      <c r="M20" s="109"/>
    </row>
    <row r="21" spans="2:23" x14ac:dyDescent="0.15">
      <c r="B21" s="106"/>
      <c r="C21" s="2" t="s">
        <v>30</v>
      </c>
      <c r="D21" s="107"/>
      <c r="E21" s="107"/>
      <c r="F21" s="107"/>
      <c r="G21" s="107"/>
      <c r="H21" s="108"/>
      <c r="I21" s="108"/>
      <c r="J21" s="108"/>
      <c r="K21" s="108"/>
      <c r="M21" s="109"/>
    </row>
    <row r="22" spans="2:23" x14ac:dyDescent="0.15">
      <c r="B22" s="106"/>
      <c r="C22" s="106" t="s">
        <v>100</v>
      </c>
      <c r="D22" s="107" t="s">
        <v>123</v>
      </c>
      <c r="E22" s="107"/>
      <c r="F22" s="107"/>
      <c r="G22" s="113" t="s">
        <v>124</v>
      </c>
      <c r="H22" s="114"/>
      <c r="I22" s="114"/>
      <c r="J22" s="114"/>
      <c r="K22" s="114"/>
      <c r="M22" s="109"/>
    </row>
    <row r="23" spans="2:23" x14ac:dyDescent="0.15">
      <c r="B23" s="106"/>
      <c r="C23" s="106" t="s">
        <v>101</v>
      </c>
      <c r="D23" s="107" t="s">
        <v>125</v>
      </c>
      <c r="E23" s="107"/>
      <c r="F23" s="107"/>
      <c r="G23" s="107"/>
      <c r="H23" s="108"/>
      <c r="I23" s="108"/>
      <c r="J23" s="108" t="s">
        <v>102</v>
      </c>
      <c r="K23" s="108"/>
      <c r="M23" s="109"/>
      <c r="T23" s="82" t="s">
        <v>109</v>
      </c>
    </row>
    <row r="24" spans="2:23" x14ac:dyDescent="0.15">
      <c r="B24" s="106"/>
      <c r="C24" s="106" t="s">
        <v>63</v>
      </c>
      <c r="D24" s="107" t="s">
        <v>126</v>
      </c>
      <c r="E24" s="146" t="s">
        <v>127</v>
      </c>
      <c r="F24" s="146"/>
      <c r="G24" s="133" t="s">
        <v>14</v>
      </c>
      <c r="H24" s="133" t="s">
        <v>128</v>
      </c>
      <c r="I24" s="110" t="s">
        <v>39</v>
      </c>
      <c r="J24" s="133" t="s">
        <v>129</v>
      </c>
      <c r="K24" s="108"/>
      <c r="M24" s="109"/>
      <c r="N24" s="109"/>
      <c r="O24" s="109"/>
      <c r="T24" s="131" t="e">
        <f>INDEX(#REF!,MATCH(N3,#REF!,0))</f>
        <v>#REF!</v>
      </c>
    </row>
    <row r="25" spans="2:23" x14ac:dyDescent="0.15">
      <c r="B25" s="106"/>
      <c r="C25" s="106" t="s">
        <v>40</v>
      </c>
      <c r="D25" s="107" t="s">
        <v>130</v>
      </c>
      <c r="E25" s="146" t="s">
        <v>131</v>
      </c>
      <c r="F25" s="146"/>
      <c r="G25" s="111" t="s">
        <v>10</v>
      </c>
      <c r="H25" s="111" t="s">
        <v>132</v>
      </c>
      <c r="I25" s="26" t="s">
        <v>39</v>
      </c>
      <c r="J25" s="111" t="s">
        <v>133</v>
      </c>
      <c r="K25" s="108"/>
      <c r="M25" s="109"/>
      <c r="N25" s="109"/>
      <c r="O25" s="109"/>
      <c r="T25" s="130" t="e">
        <f>INDEX(#REF!,MATCH(N3,#REF!,0))</f>
        <v>#REF!</v>
      </c>
    </row>
    <row r="26" spans="2:23" x14ac:dyDescent="0.15">
      <c r="B26" s="106"/>
      <c r="C26" s="106" t="s">
        <v>64</v>
      </c>
      <c r="D26" s="107" t="s">
        <v>134</v>
      </c>
      <c r="E26" s="107"/>
      <c r="F26" s="107"/>
      <c r="G26" s="132" t="s">
        <v>11</v>
      </c>
      <c r="H26" s="112" t="s">
        <v>135</v>
      </c>
      <c r="I26" s="2" t="s">
        <v>39</v>
      </c>
      <c r="J26" s="112" t="s">
        <v>136</v>
      </c>
      <c r="K26" s="108"/>
      <c r="M26" s="109"/>
      <c r="N26" s="109"/>
      <c r="O26" s="109"/>
      <c r="T26" s="130" t="e">
        <f>INDEX(#REF!,MATCH(N3,#REF!,0))</f>
        <v>#REF!</v>
      </c>
    </row>
    <row r="27" spans="2:23" x14ac:dyDescent="0.15">
      <c r="B27" s="106"/>
      <c r="C27" s="106" t="s">
        <v>65</v>
      </c>
      <c r="D27" s="107" t="s">
        <v>137</v>
      </c>
      <c r="E27" s="107"/>
      <c r="F27" s="107"/>
      <c r="G27" s="132" t="s">
        <v>43</v>
      </c>
      <c r="H27" s="112" t="s">
        <v>138</v>
      </c>
      <c r="I27" s="2" t="s">
        <v>44</v>
      </c>
      <c r="J27" s="112" t="s">
        <v>139</v>
      </c>
      <c r="K27" s="108"/>
      <c r="M27" s="109"/>
      <c r="N27" s="109"/>
      <c r="O27" s="109"/>
      <c r="T27" s="130" t="e">
        <f>INDEX(#REF!,MATCH(N3,#REF!,0))</f>
        <v>#REF!</v>
      </c>
    </row>
    <row r="28" spans="2:23" x14ac:dyDescent="0.15">
      <c r="B28" s="106"/>
      <c r="C28" s="106"/>
      <c r="D28" s="107"/>
      <c r="E28" s="107"/>
      <c r="F28" s="107"/>
      <c r="G28" s="132"/>
      <c r="H28" s="112"/>
      <c r="I28" s="2"/>
      <c r="J28" s="112"/>
      <c r="K28" s="108"/>
      <c r="M28" s="109"/>
      <c r="O28" s="109"/>
      <c r="T28" s="117"/>
    </row>
    <row r="29" spans="2:23" x14ac:dyDescent="0.15">
      <c r="B29" s="106"/>
      <c r="C29" s="106"/>
      <c r="D29" s="107"/>
      <c r="E29" s="107"/>
      <c r="F29" s="107"/>
      <c r="G29" s="132"/>
      <c r="H29" s="112"/>
      <c r="I29" s="2"/>
      <c r="J29" s="112"/>
      <c r="K29" s="108"/>
      <c r="M29" s="109"/>
    </row>
    <row r="30" spans="2:23" x14ac:dyDescent="0.15">
      <c r="B30" s="106"/>
      <c r="C30" s="106"/>
      <c r="D30" s="107"/>
      <c r="E30" s="107"/>
      <c r="F30" s="107"/>
      <c r="G30" s="132"/>
      <c r="H30" s="112"/>
      <c r="I30" s="2"/>
      <c r="J30" s="112"/>
      <c r="K30" s="108"/>
    </row>
    <row r="31" spans="2:23" x14ac:dyDescent="0.15">
      <c r="B31" s="106"/>
      <c r="C31" s="106"/>
      <c r="D31" s="107"/>
      <c r="E31" s="107"/>
      <c r="F31" s="107"/>
      <c r="G31" s="107"/>
      <c r="H31" s="108"/>
      <c r="I31" s="108"/>
      <c r="J31" s="108"/>
      <c r="K31" s="108"/>
    </row>
    <row r="32" spans="2:23" ht="14.25" thickBot="1" x14ac:dyDescent="0.2">
      <c r="C32" s="82" t="s">
        <v>103</v>
      </c>
      <c r="H32" s="82" t="s">
        <v>110</v>
      </c>
      <c r="I32" s="82" t="s">
        <v>111</v>
      </c>
      <c r="J32" s="82" t="s">
        <v>112</v>
      </c>
    </row>
    <row r="33" spans="2:11" ht="15" thickTop="1" thickBot="1" x14ac:dyDescent="0.2">
      <c r="B33" s="150" t="s">
        <v>70</v>
      </c>
      <c r="C33" s="151"/>
      <c r="D33" s="154" t="s">
        <v>99</v>
      </c>
      <c r="E33" s="155"/>
      <c r="F33" s="156"/>
      <c r="G33" s="157" t="s">
        <v>98</v>
      </c>
      <c r="H33" s="154" t="s">
        <v>96</v>
      </c>
      <c r="I33" s="155"/>
      <c r="J33" s="155"/>
      <c r="K33" s="159"/>
    </row>
    <row r="34" spans="2:11" ht="14.25" thickBot="1" x14ac:dyDescent="0.2">
      <c r="B34" s="152"/>
      <c r="C34" s="153"/>
      <c r="D34" s="83" t="s">
        <v>97</v>
      </c>
      <c r="E34" s="83" t="s">
        <v>71</v>
      </c>
      <c r="F34" s="83" t="s">
        <v>72</v>
      </c>
      <c r="G34" s="158"/>
      <c r="H34" s="83" t="s">
        <v>105</v>
      </c>
      <c r="I34" s="83" t="s">
        <v>106</v>
      </c>
      <c r="J34" s="83" t="s">
        <v>107</v>
      </c>
      <c r="K34" s="84" t="s">
        <v>44</v>
      </c>
    </row>
    <row r="35" spans="2:11" ht="14.25" thickBot="1" x14ac:dyDescent="0.2">
      <c r="B35" s="142" t="s">
        <v>73</v>
      </c>
      <c r="C35" s="143"/>
      <c r="D35" s="103">
        <v>6295</v>
      </c>
      <c r="E35" s="103">
        <v>6123</v>
      </c>
      <c r="F35" s="103">
        <v>12418</v>
      </c>
      <c r="G35" s="103">
        <v>5383</v>
      </c>
      <c r="H35" s="104" t="s">
        <v>113</v>
      </c>
      <c r="I35" s="104" t="s">
        <v>114</v>
      </c>
      <c r="J35" s="104" t="s">
        <v>115</v>
      </c>
      <c r="K35" s="104">
        <v>2</v>
      </c>
    </row>
    <row r="36" spans="2:11" ht="14.25" thickBot="1" x14ac:dyDescent="0.2">
      <c r="B36" s="142" t="s">
        <v>74</v>
      </c>
      <c r="C36" s="143"/>
      <c r="D36" s="103">
        <v>2269</v>
      </c>
      <c r="E36" s="103">
        <v>2285</v>
      </c>
      <c r="F36" s="103">
        <v>4554</v>
      </c>
      <c r="G36" s="103">
        <v>1989</v>
      </c>
      <c r="H36" s="104" t="s">
        <v>116</v>
      </c>
      <c r="I36" s="104">
        <v>4</v>
      </c>
      <c r="J36" s="104">
        <v>2</v>
      </c>
      <c r="K36" s="104">
        <v>2</v>
      </c>
    </row>
    <row r="37" spans="2:11" ht="14.25" thickBot="1" x14ac:dyDescent="0.2">
      <c r="B37" s="147" t="s">
        <v>94</v>
      </c>
      <c r="C37" s="134" t="s">
        <v>75</v>
      </c>
      <c r="D37" s="103">
        <v>1169</v>
      </c>
      <c r="E37" s="103">
        <v>1276</v>
      </c>
      <c r="F37" s="103">
        <v>2445</v>
      </c>
      <c r="G37" s="103">
        <v>970</v>
      </c>
      <c r="H37" s="104">
        <v>2</v>
      </c>
      <c r="I37" s="104">
        <v>2</v>
      </c>
      <c r="J37" s="104">
        <v>4</v>
      </c>
      <c r="K37" s="104">
        <v>7</v>
      </c>
    </row>
    <row r="38" spans="2:11" ht="14.25" thickBot="1" x14ac:dyDescent="0.2">
      <c r="B38" s="148"/>
      <c r="C38" s="134" t="s">
        <v>76</v>
      </c>
      <c r="D38" s="103">
        <v>286</v>
      </c>
      <c r="E38" s="103">
        <v>307</v>
      </c>
      <c r="F38" s="103">
        <v>593</v>
      </c>
      <c r="G38" s="103">
        <v>219</v>
      </c>
      <c r="H38" s="104" t="s">
        <v>117</v>
      </c>
      <c r="I38" s="104" t="s">
        <v>118</v>
      </c>
      <c r="J38" s="104" t="s">
        <v>114</v>
      </c>
      <c r="K38" s="104" t="s">
        <v>119</v>
      </c>
    </row>
    <row r="39" spans="2:11" ht="14.25" thickBot="1" x14ac:dyDescent="0.2">
      <c r="B39" s="148"/>
      <c r="C39" s="134" t="s">
        <v>77</v>
      </c>
      <c r="D39" s="103">
        <v>438</v>
      </c>
      <c r="E39" s="103">
        <v>427</v>
      </c>
      <c r="F39" s="103">
        <v>865</v>
      </c>
      <c r="G39" s="103">
        <v>378</v>
      </c>
      <c r="H39" s="104" t="s">
        <v>118</v>
      </c>
      <c r="I39" s="104" t="s">
        <v>118</v>
      </c>
      <c r="J39" s="104" t="s">
        <v>120</v>
      </c>
      <c r="K39" s="104" t="s">
        <v>116</v>
      </c>
    </row>
    <row r="40" spans="2:11" ht="14.25" thickBot="1" x14ac:dyDescent="0.2">
      <c r="B40" s="148"/>
      <c r="C40" s="134" t="s">
        <v>78</v>
      </c>
      <c r="D40" s="103">
        <v>130</v>
      </c>
      <c r="E40" s="103">
        <v>137</v>
      </c>
      <c r="F40" s="103">
        <v>267</v>
      </c>
      <c r="G40" s="103">
        <v>100</v>
      </c>
      <c r="H40" s="104" t="s">
        <v>119</v>
      </c>
      <c r="I40" s="104">
        <v>1</v>
      </c>
      <c r="J40" s="104">
        <v>0</v>
      </c>
      <c r="K40" s="104">
        <v>0</v>
      </c>
    </row>
    <row r="41" spans="2:11" ht="14.25" thickBot="1" x14ac:dyDescent="0.2">
      <c r="B41" s="149"/>
      <c r="C41" s="98" t="s">
        <v>72</v>
      </c>
      <c r="D41" s="103">
        <v>2023</v>
      </c>
      <c r="E41" s="103">
        <v>2147</v>
      </c>
      <c r="F41" s="103">
        <v>4170</v>
      </c>
      <c r="G41" s="103">
        <v>1667</v>
      </c>
      <c r="H41" s="104" t="s">
        <v>120</v>
      </c>
      <c r="I41" s="104" t="s">
        <v>118</v>
      </c>
      <c r="J41" s="104" t="s">
        <v>121</v>
      </c>
      <c r="K41" s="104">
        <v>4</v>
      </c>
    </row>
    <row r="42" spans="2:11" ht="14.25" thickBot="1" x14ac:dyDescent="0.2">
      <c r="B42" s="147" t="s">
        <v>95</v>
      </c>
      <c r="C42" s="134" t="s">
        <v>79</v>
      </c>
      <c r="D42" s="103">
        <v>394</v>
      </c>
      <c r="E42" s="103">
        <v>404</v>
      </c>
      <c r="F42" s="103">
        <v>798</v>
      </c>
      <c r="G42" s="103">
        <v>285</v>
      </c>
      <c r="H42" s="104">
        <v>0</v>
      </c>
      <c r="I42" s="104" t="s">
        <v>116</v>
      </c>
      <c r="J42" s="104" t="s">
        <v>116</v>
      </c>
      <c r="K42" s="104">
        <v>0</v>
      </c>
    </row>
    <row r="43" spans="2:11" ht="14.25" thickBot="1" x14ac:dyDescent="0.2">
      <c r="B43" s="148"/>
      <c r="C43" s="134" t="s">
        <v>80</v>
      </c>
      <c r="D43" s="103">
        <v>274</v>
      </c>
      <c r="E43" s="103">
        <v>242</v>
      </c>
      <c r="F43" s="103">
        <v>516</v>
      </c>
      <c r="G43" s="103">
        <v>197</v>
      </c>
      <c r="H43" s="104" t="s">
        <v>118</v>
      </c>
      <c r="I43" s="104">
        <v>1</v>
      </c>
      <c r="J43" s="104" t="s">
        <v>116</v>
      </c>
      <c r="K43" s="104" t="s">
        <v>119</v>
      </c>
    </row>
    <row r="44" spans="2:11" ht="14.25" thickBot="1" x14ac:dyDescent="0.2">
      <c r="B44" s="149"/>
      <c r="C44" s="98" t="s">
        <v>72</v>
      </c>
      <c r="D44" s="103">
        <v>668</v>
      </c>
      <c r="E44" s="103">
        <v>646</v>
      </c>
      <c r="F44" s="103">
        <v>1314</v>
      </c>
      <c r="G44" s="103">
        <v>482</v>
      </c>
      <c r="H44" s="104" t="s">
        <v>118</v>
      </c>
      <c r="I44" s="104" t="s">
        <v>119</v>
      </c>
      <c r="J44" s="104" t="s">
        <v>117</v>
      </c>
      <c r="K44" s="104" t="s">
        <v>119</v>
      </c>
    </row>
    <row r="45" spans="2:11" ht="14.25" thickBot="1" x14ac:dyDescent="0.2">
      <c r="B45" s="142" t="s">
        <v>81</v>
      </c>
      <c r="C45" s="143"/>
      <c r="D45" s="103">
        <v>302</v>
      </c>
      <c r="E45" s="103">
        <v>280</v>
      </c>
      <c r="F45" s="103">
        <v>582</v>
      </c>
      <c r="G45" s="103">
        <v>245</v>
      </c>
      <c r="H45" s="104" t="s">
        <v>118</v>
      </c>
      <c r="I45" s="104" t="s">
        <v>116</v>
      </c>
      <c r="J45" s="104" t="s">
        <v>122</v>
      </c>
      <c r="K45" s="104" t="s">
        <v>119</v>
      </c>
    </row>
    <row r="46" spans="2:11" ht="14.25" thickBot="1" x14ac:dyDescent="0.2">
      <c r="B46" s="142" t="s">
        <v>82</v>
      </c>
      <c r="C46" s="143"/>
      <c r="D46" s="103">
        <v>709</v>
      </c>
      <c r="E46" s="103">
        <v>615</v>
      </c>
      <c r="F46" s="103">
        <v>1324</v>
      </c>
      <c r="G46" s="103">
        <v>580</v>
      </c>
      <c r="H46" s="104" t="s">
        <v>119</v>
      </c>
      <c r="I46" s="104" t="s">
        <v>116</v>
      </c>
      <c r="J46" s="104" t="s">
        <v>118</v>
      </c>
      <c r="K46" s="104" t="s">
        <v>119</v>
      </c>
    </row>
    <row r="47" spans="2:11" ht="14.25" thickBot="1" x14ac:dyDescent="0.2">
      <c r="B47" s="142" t="s">
        <v>83</v>
      </c>
      <c r="C47" s="143"/>
      <c r="D47" s="103">
        <v>119</v>
      </c>
      <c r="E47" s="103">
        <v>110</v>
      </c>
      <c r="F47" s="103">
        <v>229</v>
      </c>
      <c r="G47" s="103">
        <v>88</v>
      </c>
      <c r="H47" s="104">
        <v>0</v>
      </c>
      <c r="I47" s="104" t="s">
        <v>119</v>
      </c>
      <c r="J47" s="104" t="s">
        <v>119</v>
      </c>
      <c r="K47" s="104">
        <v>0</v>
      </c>
    </row>
    <row r="48" spans="2:11" ht="14.25" thickBot="1" x14ac:dyDescent="0.2">
      <c r="B48" s="142" t="s">
        <v>84</v>
      </c>
      <c r="C48" s="143"/>
      <c r="D48" s="103">
        <v>436</v>
      </c>
      <c r="E48" s="103">
        <v>271</v>
      </c>
      <c r="F48" s="103">
        <v>707</v>
      </c>
      <c r="G48" s="103">
        <v>396</v>
      </c>
      <c r="H48" s="104" t="s">
        <v>116</v>
      </c>
      <c r="I48" s="104" t="s">
        <v>116</v>
      </c>
      <c r="J48" s="104" t="s">
        <v>117</v>
      </c>
      <c r="K48" s="104" t="s">
        <v>119</v>
      </c>
    </row>
    <row r="49" spans="2:11" ht="14.25" thickBot="1" x14ac:dyDescent="0.2">
      <c r="B49" s="144" t="s">
        <v>85</v>
      </c>
      <c r="C49" s="145"/>
      <c r="D49" s="103" t="s">
        <v>69</v>
      </c>
      <c r="E49" s="103" t="s">
        <v>69</v>
      </c>
      <c r="F49" s="103" t="s">
        <v>69</v>
      </c>
      <c r="G49" s="103" t="s">
        <v>69</v>
      </c>
      <c r="H49" s="104" t="s">
        <v>119</v>
      </c>
      <c r="I49" s="104">
        <v>0</v>
      </c>
      <c r="J49" s="104" t="s">
        <v>119</v>
      </c>
      <c r="K49" s="104">
        <v>0</v>
      </c>
    </row>
    <row r="50" spans="2:11" ht="14.25" thickTop="1" x14ac:dyDescent="0.15">
      <c r="B50" s="106"/>
      <c r="C50" s="106"/>
      <c r="D50" s="107"/>
      <c r="E50" s="107"/>
      <c r="F50" s="107"/>
      <c r="G50" s="107"/>
      <c r="H50" s="108"/>
      <c r="I50" s="108"/>
      <c r="J50" s="108"/>
      <c r="K50" s="135" t="s">
        <v>140</v>
      </c>
    </row>
    <row r="51" spans="2:11" x14ac:dyDescent="0.15">
      <c r="B51" s="106"/>
      <c r="C51" s="2" t="s">
        <v>30</v>
      </c>
      <c r="D51" s="107"/>
      <c r="E51" s="107"/>
      <c r="F51" s="107"/>
      <c r="G51" s="107"/>
      <c r="H51" s="108"/>
      <c r="I51" s="108"/>
      <c r="J51" s="108"/>
      <c r="K51" s="108"/>
    </row>
    <row r="52" spans="2:11" x14ac:dyDescent="0.15">
      <c r="B52" s="106"/>
      <c r="C52" s="106" t="s">
        <v>100</v>
      </c>
      <c r="D52" s="107" t="s">
        <v>123</v>
      </c>
      <c r="E52" s="107"/>
      <c r="F52" s="107"/>
      <c r="G52" s="113" t="s">
        <v>124</v>
      </c>
      <c r="H52" s="114"/>
      <c r="I52" s="114"/>
      <c r="J52" s="114"/>
      <c r="K52" s="114"/>
    </row>
    <row r="53" spans="2:11" x14ac:dyDescent="0.15">
      <c r="B53" s="106"/>
      <c r="C53" s="106" t="s">
        <v>101</v>
      </c>
      <c r="D53" s="107" t="s">
        <v>125</v>
      </c>
      <c r="E53" s="107"/>
      <c r="F53" s="107"/>
      <c r="G53" s="107"/>
      <c r="H53" s="108"/>
      <c r="I53" s="108"/>
      <c r="J53" s="108" t="s">
        <v>102</v>
      </c>
      <c r="K53" s="108"/>
    </row>
    <row r="54" spans="2:11" x14ac:dyDescent="0.15">
      <c r="B54" s="106"/>
      <c r="C54" s="106" t="s">
        <v>63</v>
      </c>
      <c r="D54" s="107" t="s">
        <v>126</v>
      </c>
      <c r="E54" s="146" t="s">
        <v>127</v>
      </c>
      <c r="F54" s="146"/>
      <c r="G54" s="133" t="s">
        <v>14</v>
      </c>
      <c r="H54" s="133" t="s">
        <v>128</v>
      </c>
      <c r="I54" s="110" t="s">
        <v>39</v>
      </c>
      <c r="J54" s="133" t="s">
        <v>129</v>
      </c>
      <c r="K54" s="108"/>
    </row>
    <row r="55" spans="2:11" x14ac:dyDescent="0.15">
      <c r="B55" s="106"/>
      <c r="C55" s="106" t="s">
        <v>40</v>
      </c>
      <c r="D55" s="107" t="s">
        <v>130</v>
      </c>
      <c r="E55" s="146" t="s">
        <v>131</v>
      </c>
      <c r="F55" s="146"/>
      <c r="G55" s="111" t="s">
        <v>10</v>
      </c>
      <c r="H55" s="111" t="s">
        <v>132</v>
      </c>
      <c r="I55" s="26" t="s">
        <v>39</v>
      </c>
      <c r="J55" s="111" t="s">
        <v>133</v>
      </c>
      <c r="K55" s="108"/>
    </row>
    <row r="56" spans="2:11" x14ac:dyDescent="0.15">
      <c r="B56" s="106"/>
      <c r="C56" s="106" t="s">
        <v>64</v>
      </c>
      <c r="D56" s="107" t="s">
        <v>134</v>
      </c>
      <c r="E56" s="107"/>
      <c r="F56" s="107"/>
      <c r="G56" s="132" t="s">
        <v>11</v>
      </c>
      <c r="H56" s="112" t="s">
        <v>135</v>
      </c>
      <c r="I56" s="2" t="s">
        <v>39</v>
      </c>
      <c r="J56" s="112" t="s">
        <v>136</v>
      </c>
      <c r="K56" s="108"/>
    </row>
    <row r="57" spans="2:11" x14ac:dyDescent="0.15">
      <c r="B57" s="106"/>
      <c r="C57" s="106" t="s">
        <v>65</v>
      </c>
      <c r="D57" s="107" t="s">
        <v>137</v>
      </c>
      <c r="E57" s="107"/>
      <c r="F57" s="107"/>
      <c r="G57" s="132" t="s">
        <v>43</v>
      </c>
      <c r="H57" s="112" t="s">
        <v>138</v>
      </c>
      <c r="I57" s="2" t="s">
        <v>44</v>
      </c>
      <c r="J57" s="112" t="s">
        <v>139</v>
      </c>
      <c r="K57" s="108"/>
    </row>
    <row r="58" spans="2:11" x14ac:dyDescent="0.15">
      <c r="B58" s="106"/>
      <c r="C58" s="106"/>
      <c r="D58" s="107"/>
      <c r="E58" s="107"/>
      <c r="F58" s="107"/>
      <c r="G58" s="107"/>
      <c r="H58" s="108"/>
      <c r="I58" s="108"/>
      <c r="J58" s="108"/>
      <c r="K58" s="108"/>
    </row>
  </sheetData>
  <mergeCells count="30">
    <mergeCell ref="B18:C18"/>
    <mergeCell ref="B3:C4"/>
    <mergeCell ref="D3:F3"/>
    <mergeCell ref="G3:G4"/>
    <mergeCell ref="H3:K3"/>
    <mergeCell ref="B5:C5"/>
    <mergeCell ref="B6:C6"/>
    <mergeCell ref="B7:B11"/>
    <mergeCell ref="B12:B14"/>
    <mergeCell ref="B15:C15"/>
    <mergeCell ref="B16:C16"/>
    <mergeCell ref="B17:C17"/>
    <mergeCell ref="B19:C19"/>
    <mergeCell ref="E24:F24"/>
    <mergeCell ref="E25:F25"/>
    <mergeCell ref="B33:C34"/>
    <mergeCell ref="D33:F33"/>
    <mergeCell ref="E55:F55"/>
    <mergeCell ref="H33:K33"/>
    <mergeCell ref="B35:C35"/>
    <mergeCell ref="B36:C36"/>
    <mergeCell ref="B37:B41"/>
    <mergeCell ref="B42:B44"/>
    <mergeCell ref="B45:C45"/>
    <mergeCell ref="G33:G34"/>
    <mergeCell ref="B46:C46"/>
    <mergeCell ref="B47:C47"/>
    <mergeCell ref="B48:C48"/>
    <mergeCell ref="B49:C49"/>
    <mergeCell ref="E54:F54"/>
  </mergeCells>
  <phoneticPr fontId="2"/>
  <dataValidations count="1">
    <dataValidation type="list" allowBlank="1" showInputMessage="1" showErrorMessage="1" sqref="N19">
      <formula1>"ON,OFF"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6"/>
  <sheetViews>
    <sheetView view="pageBreakPreview" zoomScale="85" zoomScaleNormal="100" zoomScaleSheetLayoutView="85" workbookViewId="0">
      <selection activeCell="G52" sqref="G52"/>
    </sheetView>
  </sheetViews>
  <sheetFormatPr defaultRowHeight="12" x14ac:dyDescent="0.15"/>
  <cols>
    <col min="1" max="45" width="1.625" style="2" customWidth="1"/>
    <col min="46" max="46" width="2.25" style="2" customWidth="1"/>
    <col min="47" max="51" width="1.625" style="2" customWidth="1"/>
    <col min="52" max="16384" width="9" style="2"/>
  </cols>
  <sheetData>
    <row r="1" spans="3:50" ht="13.5" customHeight="1" x14ac:dyDescent="0.15">
      <c r="C1" s="1"/>
      <c r="D1" s="85"/>
      <c r="E1" s="85"/>
      <c r="F1" s="234" t="s">
        <v>0</v>
      </c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91"/>
      <c r="AE1" s="91"/>
      <c r="AF1" s="85"/>
      <c r="AG1" s="235" t="s">
        <v>53</v>
      </c>
      <c r="AH1" s="235"/>
      <c r="AI1" s="235"/>
      <c r="AJ1" s="236">
        <v>3</v>
      </c>
      <c r="AK1" s="236"/>
      <c r="AL1" s="235" t="s">
        <v>1</v>
      </c>
      <c r="AM1" s="235"/>
      <c r="AN1" s="236">
        <v>5</v>
      </c>
      <c r="AO1" s="236"/>
      <c r="AP1" s="235" t="s">
        <v>2</v>
      </c>
      <c r="AQ1" s="235"/>
      <c r="AR1" s="236">
        <v>1</v>
      </c>
      <c r="AS1" s="236"/>
      <c r="AT1" s="237" t="s">
        <v>3</v>
      </c>
      <c r="AU1" s="237"/>
      <c r="AV1" s="237" t="s">
        <v>4</v>
      </c>
      <c r="AW1" s="237"/>
      <c r="AX1" s="238"/>
    </row>
    <row r="2" spans="3:50" ht="13.5" customHeight="1" x14ac:dyDescent="0.15">
      <c r="C2" s="88"/>
      <c r="D2" s="86"/>
      <c r="E2" s="86"/>
      <c r="F2" s="176" t="s">
        <v>46</v>
      </c>
      <c r="G2" s="176"/>
      <c r="H2" s="223" t="s">
        <v>5</v>
      </c>
      <c r="I2" s="223"/>
      <c r="J2" s="224"/>
      <c r="K2" s="3"/>
      <c r="L2" s="217" t="s">
        <v>6</v>
      </c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4"/>
      <c r="AC2" s="225" t="s">
        <v>7</v>
      </c>
      <c r="AD2" s="176"/>
      <c r="AE2" s="176"/>
      <c r="AF2" s="176"/>
      <c r="AG2" s="176"/>
      <c r="AH2" s="226"/>
      <c r="AI2" s="229" t="s">
        <v>8</v>
      </c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1"/>
    </row>
    <row r="3" spans="3:50" ht="13.5" customHeight="1" x14ac:dyDescent="0.15">
      <c r="C3" s="232" t="s">
        <v>9</v>
      </c>
      <c r="D3" s="233"/>
      <c r="E3" s="233"/>
      <c r="F3" s="177"/>
      <c r="G3" s="177"/>
      <c r="H3" s="87"/>
      <c r="I3" s="87"/>
      <c r="J3" s="90"/>
      <c r="K3" s="214" t="s">
        <v>10</v>
      </c>
      <c r="L3" s="180"/>
      <c r="M3" s="180"/>
      <c r="N3" s="180"/>
      <c r="O3" s="180"/>
      <c r="P3" s="215"/>
      <c r="Q3" s="214" t="s">
        <v>11</v>
      </c>
      <c r="R3" s="180"/>
      <c r="S3" s="180"/>
      <c r="T3" s="180"/>
      <c r="U3" s="180"/>
      <c r="V3" s="215"/>
      <c r="W3" s="214" t="s">
        <v>12</v>
      </c>
      <c r="X3" s="180"/>
      <c r="Y3" s="180"/>
      <c r="Z3" s="180"/>
      <c r="AA3" s="180"/>
      <c r="AB3" s="215"/>
      <c r="AC3" s="227"/>
      <c r="AD3" s="177"/>
      <c r="AE3" s="177"/>
      <c r="AF3" s="177"/>
      <c r="AG3" s="177"/>
      <c r="AH3" s="228"/>
      <c r="AI3" s="214" t="s">
        <v>10</v>
      </c>
      <c r="AJ3" s="180"/>
      <c r="AK3" s="180"/>
      <c r="AL3" s="215"/>
      <c r="AM3" s="214" t="s">
        <v>11</v>
      </c>
      <c r="AN3" s="180"/>
      <c r="AO3" s="180"/>
      <c r="AP3" s="215"/>
      <c r="AQ3" s="214" t="s">
        <v>12</v>
      </c>
      <c r="AR3" s="180"/>
      <c r="AS3" s="180"/>
      <c r="AT3" s="215"/>
      <c r="AU3" s="216" t="s">
        <v>13</v>
      </c>
      <c r="AV3" s="217"/>
      <c r="AW3" s="217"/>
      <c r="AX3" s="218"/>
    </row>
    <row r="4" spans="3:50" ht="13.5" customHeight="1" thickBot="1" x14ac:dyDescent="0.2">
      <c r="C4" s="5"/>
      <c r="D4" s="219" t="s">
        <v>14</v>
      </c>
      <c r="E4" s="219"/>
      <c r="F4" s="219"/>
      <c r="G4" s="219"/>
      <c r="H4" s="219"/>
      <c r="I4" s="219"/>
      <c r="J4" s="6"/>
      <c r="K4" s="220">
        <v>6319</v>
      </c>
      <c r="L4" s="221"/>
      <c r="M4" s="221"/>
      <c r="N4" s="221"/>
      <c r="O4" s="221"/>
      <c r="P4" s="222"/>
      <c r="Q4" s="220">
        <v>6151</v>
      </c>
      <c r="R4" s="221"/>
      <c r="S4" s="221"/>
      <c r="T4" s="221"/>
      <c r="U4" s="221"/>
      <c r="V4" s="222"/>
      <c r="W4" s="220">
        <v>12470</v>
      </c>
      <c r="X4" s="221"/>
      <c r="Y4" s="221"/>
      <c r="Z4" s="221"/>
      <c r="AA4" s="221"/>
      <c r="AB4" s="222"/>
      <c r="AC4" s="220">
        <v>5384</v>
      </c>
      <c r="AD4" s="221"/>
      <c r="AE4" s="221"/>
      <c r="AF4" s="221"/>
      <c r="AG4" s="221"/>
      <c r="AH4" s="222"/>
      <c r="AI4" s="220">
        <v>-8</v>
      </c>
      <c r="AJ4" s="221"/>
      <c r="AK4" s="221"/>
      <c r="AL4" s="222"/>
      <c r="AM4" s="220">
        <v>-7</v>
      </c>
      <c r="AN4" s="221"/>
      <c r="AO4" s="221"/>
      <c r="AP4" s="222"/>
      <c r="AQ4" s="220">
        <v>-15</v>
      </c>
      <c r="AR4" s="221"/>
      <c r="AS4" s="221"/>
      <c r="AT4" s="222"/>
      <c r="AU4" s="220">
        <v>8</v>
      </c>
      <c r="AV4" s="221"/>
      <c r="AW4" s="221"/>
      <c r="AX4" s="222"/>
    </row>
    <row r="5" spans="3:50" ht="13.5" customHeight="1" thickTop="1" x14ac:dyDescent="0.15">
      <c r="C5" s="89"/>
      <c r="D5" s="210" t="s">
        <v>15</v>
      </c>
      <c r="E5" s="210"/>
      <c r="F5" s="210"/>
      <c r="G5" s="210"/>
      <c r="H5" s="210"/>
      <c r="I5" s="210"/>
      <c r="J5" s="90"/>
      <c r="K5" s="211">
        <v>2269</v>
      </c>
      <c r="L5" s="212"/>
      <c r="M5" s="212"/>
      <c r="N5" s="212"/>
      <c r="O5" s="212"/>
      <c r="P5" s="213"/>
      <c r="Q5" s="211">
        <v>2285</v>
      </c>
      <c r="R5" s="212"/>
      <c r="S5" s="212"/>
      <c r="T5" s="212"/>
      <c r="U5" s="212"/>
      <c r="V5" s="213"/>
      <c r="W5" s="211">
        <v>4554</v>
      </c>
      <c r="X5" s="212"/>
      <c r="Y5" s="212"/>
      <c r="Z5" s="212"/>
      <c r="AA5" s="212"/>
      <c r="AB5" s="213"/>
      <c r="AC5" s="211">
        <v>1984</v>
      </c>
      <c r="AD5" s="212"/>
      <c r="AE5" s="212"/>
      <c r="AF5" s="212"/>
      <c r="AG5" s="212"/>
      <c r="AH5" s="213"/>
      <c r="AI5" s="211">
        <v>-5</v>
      </c>
      <c r="AJ5" s="212"/>
      <c r="AK5" s="212"/>
      <c r="AL5" s="213"/>
      <c r="AM5" s="211">
        <v>-5</v>
      </c>
      <c r="AN5" s="212"/>
      <c r="AO5" s="212"/>
      <c r="AP5" s="213"/>
      <c r="AQ5" s="211">
        <v>-10</v>
      </c>
      <c r="AR5" s="212"/>
      <c r="AS5" s="212"/>
      <c r="AT5" s="213"/>
      <c r="AU5" s="211">
        <v>0</v>
      </c>
      <c r="AV5" s="212"/>
      <c r="AW5" s="212"/>
      <c r="AX5" s="213"/>
    </row>
    <row r="6" spans="3:50" ht="13.5" customHeight="1" x14ac:dyDescent="0.15">
      <c r="C6" s="204" t="s">
        <v>16</v>
      </c>
      <c r="D6" s="205"/>
      <c r="E6" s="7"/>
      <c r="F6" s="195" t="s">
        <v>17</v>
      </c>
      <c r="G6" s="195"/>
      <c r="H6" s="195"/>
      <c r="I6" s="195"/>
      <c r="J6" s="8"/>
      <c r="K6" s="196">
        <v>1171</v>
      </c>
      <c r="L6" s="197"/>
      <c r="M6" s="197"/>
      <c r="N6" s="197"/>
      <c r="O6" s="197"/>
      <c r="P6" s="198"/>
      <c r="Q6" s="196">
        <v>1276</v>
      </c>
      <c r="R6" s="197"/>
      <c r="S6" s="197"/>
      <c r="T6" s="197"/>
      <c r="U6" s="197"/>
      <c r="V6" s="198"/>
      <c r="W6" s="196">
        <v>2447</v>
      </c>
      <c r="X6" s="197"/>
      <c r="Y6" s="197"/>
      <c r="Z6" s="197"/>
      <c r="AA6" s="197"/>
      <c r="AB6" s="198"/>
      <c r="AC6" s="196">
        <v>965</v>
      </c>
      <c r="AD6" s="197"/>
      <c r="AE6" s="197"/>
      <c r="AF6" s="197"/>
      <c r="AG6" s="197"/>
      <c r="AH6" s="198"/>
      <c r="AI6" s="251">
        <v>7</v>
      </c>
      <c r="AJ6" s="170"/>
      <c r="AK6" s="170"/>
      <c r="AL6" s="252"/>
      <c r="AM6" s="251">
        <v>2</v>
      </c>
      <c r="AN6" s="170"/>
      <c r="AO6" s="170"/>
      <c r="AP6" s="252"/>
      <c r="AQ6" s="196">
        <v>9</v>
      </c>
      <c r="AR6" s="197"/>
      <c r="AS6" s="197"/>
      <c r="AT6" s="198"/>
      <c r="AU6" s="196">
        <v>10</v>
      </c>
      <c r="AV6" s="197"/>
      <c r="AW6" s="197"/>
      <c r="AX6" s="198"/>
    </row>
    <row r="7" spans="3:50" ht="13.5" customHeight="1" x14ac:dyDescent="0.15">
      <c r="C7" s="206"/>
      <c r="D7" s="207"/>
      <c r="E7" s="9"/>
      <c r="F7" s="200" t="s">
        <v>18</v>
      </c>
      <c r="G7" s="200"/>
      <c r="H7" s="200"/>
      <c r="I7" s="200"/>
      <c r="J7" s="10"/>
      <c r="K7" s="201">
        <v>287</v>
      </c>
      <c r="L7" s="202"/>
      <c r="M7" s="202"/>
      <c r="N7" s="202"/>
      <c r="O7" s="202"/>
      <c r="P7" s="203"/>
      <c r="Q7" s="201">
        <v>311</v>
      </c>
      <c r="R7" s="202"/>
      <c r="S7" s="202"/>
      <c r="T7" s="202"/>
      <c r="U7" s="202"/>
      <c r="V7" s="203"/>
      <c r="W7" s="201">
        <v>598</v>
      </c>
      <c r="X7" s="202"/>
      <c r="Y7" s="202"/>
      <c r="Z7" s="202"/>
      <c r="AA7" s="202"/>
      <c r="AB7" s="203"/>
      <c r="AC7" s="201">
        <v>219</v>
      </c>
      <c r="AD7" s="202"/>
      <c r="AE7" s="202"/>
      <c r="AF7" s="202"/>
      <c r="AG7" s="202"/>
      <c r="AH7" s="203"/>
      <c r="AI7" s="201">
        <v>-4</v>
      </c>
      <c r="AJ7" s="202"/>
      <c r="AK7" s="202"/>
      <c r="AL7" s="203"/>
      <c r="AM7" s="201">
        <v>2</v>
      </c>
      <c r="AN7" s="202"/>
      <c r="AO7" s="202"/>
      <c r="AP7" s="203"/>
      <c r="AQ7" s="201">
        <v>-2</v>
      </c>
      <c r="AR7" s="202"/>
      <c r="AS7" s="202"/>
      <c r="AT7" s="203"/>
      <c r="AU7" s="201">
        <v>0</v>
      </c>
      <c r="AV7" s="202"/>
      <c r="AW7" s="202"/>
      <c r="AX7" s="203"/>
    </row>
    <row r="8" spans="3:50" ht="13.5" customHeight="1" x14ac:dyDescent="0.15">
      <c r="C8" s="206"/>
      <c r="D8" s="207"/>
      <c r="E8" s="9"/>
      <c r="F8" s="200" t="s">
        <v>19</v>
      </c>
      <c r="G8" s="200"/>
      <c r="H8" s="200"/>
      <c r="I8" s="200"/>
      <c r="J8" s="10"/>
      <c r="K8" s="253">
        <v>442</v>
      </c>
      <c r="L8" s="254"/>
      <c r="M8" s="254"/>
      <c r="N8" s="254"/>
      <c r="O8" s="254"/>
      <c r="P8" s="255"/>
      <c r="Q8" s="201">
        <v>432</v>
      </c>
      <c r="R8" s="202"/>
      <c r="S8" s="202"/>
      <c r="T8" s="202"/>
      <c r="U8" s="202"/>
      <c r="V8" s="203"/>
      <c r="W8" s="201">
        <v>874</v>
      </c>
      <c r="X8" s="202"/>
      <c r="Y8" s="202"/>
      <c r="Z8" s="202"/>
      <c r="AA8" s="202"/>
      <c r="AB8" s="203"/>
      <c r="AC8" s="201">
        <v>380</v>
      </c>
      <c r="AD8" s="202"/>
      <c r="AE8" s="202"/>
      <c r="AF8" s="202"/>
      <c r="AG8" s="202"/>
      <c r="AH8" s="203"/>
      <c r="AI8" s="201">
        <v>1</v>
      </c>
      <c r="AJ8" s="202"/>
      <c r="AK8" s="202"/>
      <c r="AL8" s="203"/>
      <c r="AM8" s="201">
        <v>2</v>
      </c>
      <c r="AN8" s="202"/>
      <c r="AO8" s="202"/>
      <c r="AP8" s="203"/>
      <c r="AQ8" s="201">
        <v>3</v>
      </c>
      <c r="AR8" s="202"/>
      <c r="AS8" s="202"/>
      <c r="AT8" s="203"/>
      <c r="AU8" s="201">
        <v>1</v>
      </c>
      <c r="AV8" s="202"/>
      <c r="AW8" s="202"/>
      <c r="AX8" s="203"/>
    </row>
    <row r="9" spans="3:50" ht="13.5" customHeight="1" x14ac:dyDescent="0.15">
      <c r="C9" s="206"/>
      <c r="D9" s="207"/>
      <c r="E9" s="11"/>
      <c r="F9" s="199" t="s">
        <v>20</v>
      </c>
      <c r="G9" s="199"/>
      <c r="H9" s="199"/>
      <c r="I9" s="199"/>
      <c r="J9" s="12"/>
      <c r="K9" s="186">
        <v>131</v>
      </c>
      <c r="L9" s="187"/>
      <c r="M9" s="187"/>
      <c r="N9" s="187"/>
      <c r="O9" s="187"/>
      <c r="P9" s="188"/>
      <c r="Q9" s="186">
        <v>138</v>
      </c>
      <c r="R9" s="187"/>
      <c r="S9" s="187"/>
      <c r="T9" s="187"/>
      <c r="U9" s="187"/>
      <c r="V9" s="188"/>
      <c r="W9" s="186">
        <v>269</v>
      </c>
      <c r="X9" s="187"/>
      <c r="Y9" s="187"/>
      <c r="Z9" s="187"/>
      <c r="AA9" s="187"/>
      <c r="AB9" s="188"/>
      <c r="AC9" s="186">
        <v>100</v>
      </c>
      <c r="AD9" s="187"/>
      <c r="AE9" s="187"/>
      <c r="AF9" s="187"/>
      <c r="AG9" s="187"/>
      <c r="AH9" s="188"/>
      <c r="AI9" s="186">
        <v>0</v>
      </c>
      <c r="AJ9" s="187"/>
      <c r="AK9" s="187"/>
      <c r="AL9" s="188"/>
      <c r="AM9" s="186">
        <v>-1</v>
      </c>
      <c r="AN9" s="187"/>
      <c r="AO9" s="187"/>
      <c r="AP9" s="188"/>
      <c r="AQ9" s="186">
        <v>-1</v>
      </c>
      <c r="AR9" s="187"/>
      <c r="AS9" s="187"/>
      <c r="AT9" s="188"/>
      <c r="AU9" s="186">
        <v>0</v>
      </c>
      <c r="AV9" s="187"/>
      <c r="AW9" s="187"/>
      <c r="AX9" s="188"/>
    </row>
    <row r="10" spans="3:50" ht="13.5" customHeight="1" x14ac:dyDescent="0.15">
      <c r="C10" s="208"/>
      <c r="D10" s="209"/>
      <c r="E10" s="92"/>
      <c r="F10" s="180" t="s">
        <v>12</v>
      </c>
      <c r="G10" s="180"/>
      <c r="H10" s="180"/>
      <c r="I10" s="180"/>
      <c r="J10" s="93"/>
      <c r="K10" s="183">
        <v>2031</v>
      </c>
      <c r="L10" s="184"/>
      <c r="M10" s="184"/>
      <c r="N10" s="184"/>
      <c r="O10" s="184"/>
      <c r="P10" s="185"/>
      <c r="Q10" s="183">
        <v>2157</v>
      </c>
      <c r="R10" s="184"/>
      <c r="S10" s="184"/>
      <c r="T10" s="184"/>
      <c r="U10" s="184"/>
      <c r="V10" s="185"/>
      <c r="W10" s="183">
        <v>4188</v>
      </c>
      <c r="X10" s="184"/>
      <c r="Y10" s="184"/>
      <c r="Z10" s="184"/>
      <c r="AA10" s="184"/>
      <c r="AB10" s="185"/>
      <c r="AC10" s="183">
        <v>1664</v>
      </c>
      <c r="AD10" s="184"/>
      <c r="AE10" s="184"/>
      <c r="AF10" s="184"/>
      <c r="AG10" s="184"/>
      <c r="AH10" s="185"/>
      <c r="AI10" s="183">
        <v>4</v>
      </c>
      <c r="AJ10" s="184"/>
      <c r="AK10" s="184"/>
      <c r="AL10" s="185"/>
      <c r="AM10" s="183">
        <v>5</v>
      </c>
      <c r="AN10" s="184"/>
      <c r="AO10" s="184"/>
      <c r="AP10" s="185"/>
      <c r="AQ10" s="183">
        <v>9</v>
      </c>
      <c r="AR10" s="184"/>
      <c r="AS10" s="184"/>
      <c r="AT10" s="185"/>
      <c r="AU10" s="183">
        <v>11</v>
      </c>
      <c r="AV10" s="184"/>
      <c r="AW10" s="184"/>
      <c r="AX10" s="185"/>
    </row>
    <row r="11" spans="3:50" ht="13.5" customHeight="1" x14ac:dyDescent="0.15">
      <c r="C11" s="189" t="s">
        <v>21</v>
      </c>
      <c r="D11" s="190"/>
      <c r="E11" s="7"/>
      <c r="F11" s="195" t="s">
        <v>22</v>
      </c>
      <c r="G11" s="195"/>
      <c r="H11" s="195"/>
      <c r="I11" s="195"/>
      <c r="J11" s="8"/>
      <c r="K11" s="196">
        <v>395</v>
      </c>
      <c r="L11" s="197"/>
      <c r="M11" s="197"/>
      <c r="N11" s="197"/>
      <c r="O11" s="197"/>
      <c r="P11" s="198"/>
      <c r="Q11" s="196">
        <v>410</v>
      </c>
      <c r="R11" s="197"/>
      <c r="S11" s="197"/>
      <c r="T11" s="197"/>
      <c r="U11" s="197"/>
      <c r="V11" s="198"/>
      <c r="W11" s="196">
        <v>805</v>
      </c>
      <c r="X11" s="197"/>
      <c r="Y11" s="197"/>
      <c r="Z11" s="197"/>
      <c r="AA11" s="197"/>
      <c r="AB11" s="198"/>
      <c r="AC11" s="247">
        <v>288</v>
      </c>
      <c r="AD11" s="197"/>
      <c r="AE11" s="197"/>
      <c r="AF11" s="197"/>
      <c r="AG11" s="197"/>
      <c r="AH11" s="198"/>
      <c r="AI11" s="196">
        <v>-1</v>
      </c>
      <c r="AJ11" s="197"/>
      <c r="AK11" s="197"/>
      <c r="AL11" s="198"/>
      <c r="AM11" s="196">
        <v>-2</v>
      </c>
      <c r="AN11" s="197"/>
      <c r="AO11" s="197"/>
      <c r="AP11" s="198"/>
      <c r="AQ11" s="196">
        <v>-3</v>
      </c>
      <c r="AR11" s="197"/>
      <c r="AS11" s="197"/>
      <c r="AT11" s="198"/>
      <c r="AU11" s="196">
        <v>-3</v>
      </c>
      <c r="AV11" s="197"/>
      <c r="AW11" s="197"/>
      <c r="AX11" s="198"/>
    </row>
    <row r="12" spans="3:50" ht="13.5" customHeight="1" x14ac:dyDescent="0.15">
      <c r="C12" s="191"/>
      <c r="D12" s="192"/>
      <c r="E12" s="11"/>
      <c r="F12" s="199" t="s">
        <v>23</v>
      </c>
      <c r="G12" s="199"/>
      <c r="H12" s="199"/>
      <c r="I12" s="199"/>
      <c r="J12" s="12"/>
      <c r="K12" s="186">
        <v>278</v>
      </c>
      <c r="L12" s="187"/>
      <c r="M12" s="187"/>
      <c r="N12" s="187"/>
      <c r="O12" s="187"/>
      <c r="P12" s="188"/>
      <c r="Q12" s="186">
        <v>241</v>
      </c>
      <c r="R12" s="187"/>
      <c r="S12" s="187"/>
      <c r="T12" s="187"/>
      <c r="U12" s="187"/>
      <c r="V12" s="188"/>
      <c r="W12" s="186">
        <v>519</v>
      </c>
      <c r="X12" s="187"/>
      <c r="Y12" s="187"/>
      <c r="Z12" s="187"/>
      <c r="AA12" s="187"/>
      <c r="AB12" s="188"/>
      <c r="AC12" s="186">
        <v>198</v>
      </c>
      <c r="AD12" s="187"/>
      <c r="AE12" s="187"/>
      <c r="AF12" s="187"/>
      <c r="AG12" s="187"/>
      <c r="AH12" s="188"/>
      <c r="AI12" s="186">
        <v>-1</v>
      </c>
      <c r="AJ12" s="187"/>
      <c r="AK12" s="187"/>
      <c r="AL12" s="188"/>
      <c r="AM12" s="248">
        <v>0</v>
      </c>
      <c r="AN12" s="249"/>
      <c r="AO12" s="249"/>
      <c r="AP12" s="250"/>
      <c r="AQ12" s="186">
        <v>-1</v>
      </c>
      <c r="AR12" s="187"/>
      <c r="AS12" s="187"/>
      <c r="AT12" s="188"/>
      <c r="AU12" s="186">
        <v>1</v>
      </c>
      <c r="AV12" s="187"/>
      <c r="AW12" s="187"/>
      <c r="AX12" s="188"/>
    </row>
    <row r="13" spans="3:50" ht="13.5" customHeight="1" x14ac:dyDescent="0.15">
      <c r="C13" s="193"/>
      <c r="D13" s="194"/>
      <c r="E13" s="92"/>
      <c r="F13" s="180" t="s">
        <v>12</v>
      </c>
      <c r="G13" s="180"/>
      <c r="H13" s="180"/>
      <c r="I13" s="180"/>
      <c r="J13" s="93"/>
      <c r="K13" s="183">
        <v>673</v>
      </c>
      <c r="L13" s="184"/>
      <c r="M13" s="184"/>
      <c r="N13" s="184"/>
      <c r="O13" s="184"/>
      <c r="P13" s="185"/>
      <c r="Q13" s="183">
        <v>651</v>
      </c>
      <c r="R13" s="184"/>
      <c r="S13" s="184"/>
      <c r="T13" s="184"/>
      <c r="U13" s="184"/>
      <c r="V13" s="185"/>
      <c r="W13" s="183">
        <v>1324</v>
      </c>
      <c r="X13" s="184"/>
      <c r="Y13" s="184"/>
      <c r="Z13" s="184"/>
      <c r="AA13" s="184"/>
      <c r="AB13" s="185"/>
      <c r="AC13" s="183">
        <v>486</v>
      </c>
      <c r="AD13" s="184"/>
      <c r="AE13" s="184"/>
      <c r="AF13" s="184"/>
      <c r="AG13" s="184"/>
      <c r="AH13" s="185"/>
      <c r="AI13" s="183">
        <v>-2</v>
      </c>
      <c r="AJ13" s="184"/>
      <c r="AK13" s="184"/>
      <c r="AL13" s="185"/>
      <c r="AM13" s="183">
        <v>-2</v>
      </c>
      <c r="AN13" s="184"/>
      <c r="AO13" s="184"/>
      <c r="AP13" s="185"/>
      <c r="AQ13" s="183">
        <v>-4</v>
      </c>
      <c r="AR13" s="184"/>
      <c r="AS13" s="184"/>
      <c r="AT13" s="185"/>
      <c r="AU13" s="183">
        <v>-2</v>
      </c>
      <c r="AV13" s="184"/>
      <c r="AW13" s="184"/>
      <c r="AX13" s="185"/>
    </row>
    <row r="14" spans="3:50" ht="13.5" customHeight="1" x14ac:dyDescent="0.15">
      <c r="C14" s="92"/>
      <c r="D14" s="180" t="s">
        <v>24</v>
      </c>
      <c r="E14" s="180"/>
      <c r="F14" s="180"/>
      <c r="G14" s="180"/>
      <c r="H14" s="180"/>
      <c r="I14" s="180"/>
      <c r="J14" s="93"/>
      <c r="K14" s="183">
        <v>305</v>
      </c>
      <c r="L14" s="184"/>
      <c r="M14" s="184"/>
      <c r="N14" s="184"/>
      <c r="O14" s="184"/>
      <c r="P14" s="185"/>
      <c r="Q14" s="183">
        <v>283</v>
      </c>
      <c r="R14" s="184"/>
      <c r="S14" s="184"/>
      <c r="T14" s="184"/>
      <c r="U14" s="184"/>
      <c r="V14" s="185"/>
      <c r="W14" s="183">
        <v>588</v>
      </c>
      <c r="X14" s="184"/>
      <c r="Y14" s="184"/>
      <c r="Z14" s="184"/>
      <c r="AA14" s="184"/>
      <c r="AB14" s="185"/>
      <c r="AC14" s="183">
        <v>247</v>
      </c>
      <c r="AD14" s="184"/>
      <c r="AE14" s="184"/>
      <c r="AF14" s="184"/>
      <c r="AG14" s="184"/>
      <c r="AH14" s="185"/>
      <c r="AI14" s="183">
        <v>0</v>
      </c>
      <c r="AJ14" s="184"/>
      <c r="AK14" s="184"/>
      <c r="AL14" s="185"/>
      <c r="AM14" s="244">
        <v>-2</v>
      </c>
      <c r="AN14" s="245"/>
      <c r="AO14" s="245"/>
      <c r="AP14" s="246"/>
      <c r="AQ14" s="183">
        <v>-2</v>
      </c>
      <c r="AR14" s="184"/>
      <c r="AS14" s="184"/>
      <c r="AT14" s="185"/>
      <c r="AU14" s="183">
        <v>0</v>
      </c>
      <c r="AV14" s="184"/>
      <c r="AW14" s="184"/>
      <c r="AX14" s="185"/>
    </row>
    <row r="15" spans="3:50" ht="13.5" customHeight="1" x14ac:dyDescent="0.15">
      <c r="C15" s="92"/>
      <c r="D15" s="180" t="s">
        <v>25</v>
      </c>
      <c r="E15" s="180"/>
      <c r="F15" s="180"/>
      <c r="G15" s="180"/>
      <c r="H15" s="180"/>
      <c r="I15" s="180"/>
      <c r="J15" s="93"/>
      <c r="K15" s="183">
        <v>714</v>
      </c>
      <c r="L15" s="184"/>
      <c r="M15" s="184"/>
      <c r="N15" s="184"/>
      <c r="O15" s="184"/>
      <c r="P15" s="185"/>
      <c r="Q15" s="183">
        <v>618</v>
      </c>
      <c r="R15" s="184"/>
      <c r="S15" s="184"/>
      <c r="T15" s="184"/>
      <c r="U15" s="184"/>
      <c r="V15" s="185"/>
      <c r="W15" s="183">
        <v>1332</v>
      </c>
      <c r="X15" s="184"/>
      <c r="Y15" s="184"/>
      <c r="Z15" s="184"/>
      <c r="AA15" s="184"/>
      <c r="AB15" s="185"/>
      <c r="AC15" s="183">
        <v>583</v>
      </c>
      <c r="AD15" s="184"/>
      <c r="AE15" s="184"/>
      <c r="AF15" s="184"/>
      <c r="AG15" s="184"/>
      <c r="AH15" s="185"/>
      <c r="AI15" s="183">
        <v>-1</v>
      </c>
      <c r="AJ15" s="184"/>
      <c r="AK15" s="184"/>
      <c r="AL15" s="185"/>
      <c r="AM15" s="244">
        <v>0</v>
      </c>
      <c r="AN15" s="245"/>
      <c r="AO15" s="245"/>
      <c r="AP15" s="246"/>
      <c r="AQ15" s="183">
        <v>-1</v>
      </c>
      <c r="AR15" s="184"/>
      <c r="AS15" s="184"/>
      <c r="AT15" s="185"/>
      <c r="AU15" s="183">
        <v>-2</v>
      </c>
      <c r="AV15" s="184"/>
      <c r="AW15" s="184"/>
      <c r="AX15" s="185"/>
    </row>
    <row r="16" spans="3:50" ht="13.5" customHeight="1" x14ac:dyDescent="0.15">
      <c r="C16" s="92"/>
      <c r="D16" s="180" t="s">
        <v>26</v>
      </c>
      <c r="E16" s="180"/>
      <c r="F16" s="180"/>
      <c r="G16" s="180"/>
      <c r="H16" s="180"/>
      <c r="I16" s="180"/>
      <c r="J16" s="93"/>
      <c r="K16" s="183">
        <v>119</v>
      </c>
      <c r="L16" s="184"/>
      <c r="M16" s="184"/>
      <c r="N16" s="184"/>
      <c r="O16" s="184"/>
      <c r="P16" s="185"/>
      <c r="Q16" s="183">
        <v>112</v>
      </c>
      <c r="R16" s="184"/>
      <c r="S16" s="184"/>
      <c r="T16" s="184"/>
      <c r="U16" s="184"/>
      <c r="V16" s="185"/>
      <c r="W16" s="183">
        <v>231</v>
      </c>
      <c r="X16" s="184"/>
      <c r="Y16" s="184"/>
      <c r="Z16" s="184"/>
      <c r="AA16" s="184"/>
      <c r="AB16" s="185"/>
      <c r="AC16" s="183">
        <v>88</v>
      </c>
      <c r="AD16" s="184"/>
      <c r="AE16" s="184"/>
      <c r="AF16" s="184"/>
      <c r="AG16" s="184"/>
      <c r="AH16" s="185"/>
      <c r="AI16" s="183">
        <v>0</v>
      </c>
      <c r="AJ16" s="184"/>
      <c r="AK16" s="184"/>
      <c r="AL16" s="185"/>
      <c r="AM16" s="241">
        <v>1</v>
      </c>
      <c r="AN16" s="242"/>
      <c r="AO16" s="242"/>
      <c r="AP16" s="243"/>
      <c r="AQ16" s="183">
        <v>1</v>
      </c>
      <c r="AR16" s="184"/>
      <c r="AS16" s="184"/>
      <c r="AT16" s="185"/>
      <c r="AU16" s="183">
        <v>0</v>
      </c>
      <c r="AV16" s="184"/>
      <c r="AW16" s="184"/>
      <c r="AX16" s="185"/>
    </row>
    <row r="17" spans="1:51" ht="13.5" customHeight="1" x14ac:dyDescent="0.15">
      <c r="C17" s="92"/>
      <c r="D17" s="180" t="s">
        <v>27</v>
      </c>
      <c r="E17" s="180"/>
      <c r="F17" s="180"/>
      <c r="G17" s="180"/>
      <c r="H17" s="180"/>
      <c r="I17" s="180"/>
      <c r="J17" s="93"/>
      <c r="K17" s="183">
        <v>439</v>
      </c>
      <c r="L17" s="184"/>
      <c r="M17" s="184"/>
      <c r="N17" s="184"/>
      <c r="O17" s="184"/>
      <c r="P17" s="185"/>
      <c r="Q17" s="183">
        <v>273</v>
      </c>
      <c r="R17" s="184"/>
      <c r="S17" s="184"/>
      <c r="T17" s="184"/>
      <c r="U17" s="184"/>
      <c r="V17" s="185"/>
      <c r="W17" s="183">
        <v>712</v>
      </c>
      <c r="X17" s="184"/>
      <c r="Y17" s="184"/>
      <c r="Z17" s="184"/>
      <c r="AA17" s="184"/>
      <c r="AB17" s="185"/>
      <c r="AC17" s="183">
        <v>397</v>
      </c>
      <c r="AD17" s="184"/>
      <c r="AE17" s="184"/>
      <c r="AF17" s="184"/>
      <c r="AG17" s="184"/>
      <c r="AH17" s="185"/>
      <c r="AI17" s="244">
        <v>0</v>
      </c>
      <c r="AJ17" s="245"/>
      <c r="AK17" s="245"/>
      <c r="AL17" s="246"/>
      <c r="AM17" s="183">
        <v>-1</v>
      </c>
      <c r="AN17" s="184"/>
      <c r="AO17" s="184"/>
      <c r="AP17" s="185"/>
      <c r="AQ17" s="183">
        <v>-1</v>
      </c>
      <c r="AR17" s="184"/>
      <c r="AS17" s="184"/>
      <c r="AT17" s="185"/>
      <c r="AU17" s="183">
        <v>1</v>
      </c>
      <c r="AV17" s="184"/>
      <c r="AW17" s="184"/>
      <c r="AX17" s="185"/>
    </row>
    <row r="18" spans="1:51" ht="13.5" customHeight="1" x14ac:dyDescent="0.15">
      <c r="C18" s="92"/>
      <c r="D18" s="180" t="s">
        <v>28</v>
      </c>
      <c r="E18" s="180"/>
      <c r="F18" s="180"/>
      <c r="G18" s="180"/>
      <c r="H18" s="180"/>
      <c r="I18" s="180"/>
      <c r="J18" s="93"/>
      <c r="K18" s="183" t="s">
        <v>69</v>
      </c>
      <c r="L18" s="184"/>
      <c r="M18" s="184"/>
      <c r="N18" s="184"/>
      <c r="O18" s="184"/>
      <c r="P18" s="185"/>
      <c r="Q18" s="183" t="s">
        <v>69</v>
      </c>
      <c r="R18" s="184"/>
      <c r="S18" s="184"/>
      <c r="T18" s="184"/>
      <c r="U18" s="184"/>
      <c r="V18" s="185"/>
      <c r="W18" s="183" t="s">
        <v>69</v>
      </c>
      <c r="X18" s="184"/>
      <c r="Y18" s="184"/>
      <c r="Z18" s="184"/>
      <c r="AA18" s="184"/>
      <c r="AB18" s="185"/>
      <c r="AC18" s="183" t="s">
        <v>69</v>
      </c>
      <c r="AD18" s="184"/>
      <c r="AE18" s="184"/>
      <c r="AF18" s="184"/>
      <c r="AG18" s="184"/>
      <c r="AH18" s="185"/>
      <c r="AI18" s="183">
        <v>-4</v>
      </c>
      <c r="AJ18" s="184"/>
      <c r="AK18" s="184"/>
      <c r="AL18" s="185"/>
      <c r="AM18" s="241">
        <v>-3</v>
      </c>
      <c r="AN18" s="242"/>
      <c r="AO18" s="242"/>
      <c r="AP18" s="243"/>
      <c r="AQ18" s="183">
        <v>-7</v>
      </c>
      <c r="AR18" s="184"/>
      <c r="AS18" s="184"/>
      <c r="AT18" s="185"/>
      <c r="AU18" s="183">
        <v>0</v>
      </c>
      <c r="AV18" s="184"/>
      <c r="AW18" s="184"/>
      <c r="AX18" s="185"/>
    </row>
    <row r="19" spans="1:51" ht="13.5" customHeight="1" x14ac:dyDescent="0.15">
      <c r="AM19" s="3"/>
      <c r="AN19" s="180" t="s">
        <v>29</v>
      </c>
      <c r="AO19" s="180"/>
      <c r="AP19" s="180"/>
      <c r="AQ19" s="180"/>
      <c r="AR19" s="180"/>
      <c r="AS19" s="180"/>
      <c r="AT19" s="180"/>
      <c r="AU19" s="180"/>
      <c r="AV19" s="180"/>
      <c r="AW19" s="180"/>
      <c r="AX19" s="4"/>
    </row>
    <row r="20" spans="1:51" ht="13.5" customHeight="1" x14ac:dyDescent="0.15">
      <c r="C20" s="2" t="s">
        <v>30</v>
      </c>
      <c r="AD20" s="13"/>
      <c r="AE20" s="13" t="s">
        <v>47</v>
      </c>
      <c r="AF20" s="13"/>
      <c r="AG20" s="13" t="s">
        <v>31</v>
      </c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</row>
    <row r="21" spans="1:51" ht="13.5" customHeight="1" x14ac:dyDescent="0.15">
      <c r="A21" s="13"/>
      <c r="B21" s="13"/>
      <c r="C21" s="13" t="s">
        <v>47</v>
      </c>
      <c r="D21" s="13"/>
      <c r="E21" s="13" t="s">
        <v>32</v>
      </c>
      <c r="F21" s="13"/>
      <c r="G21" s="13"/>
      <c r="H21" s="13"/>
      <c r="I21" s="13"/>
      <c r="J21" s="13"/>
      <c r="K21" s="13"/>
      <c r="L21" s="13"/>
      <c r="M21" s="94" t="s">
        <v>48</v>
      </c>
      <c r="N21" s="181">
        <v>4</v>
      </c>
      <c r="O21" s="181"/>
      <c r="P21" s="182" t="s">
        <v>2</v>
      </c>
      <c r="Q21" s="182"/>
      <c r="R21" s="94" t="s">
        <v>45</v>
      </c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94" t="s">
        <v>48</v>
      </c>
      <c r="AG21" s="182" t="s">
        <v>53</v>
      </c>
      <c r="AH21" s="182"/>
      <c r="AI21" s="182"/>
      <c r="AJ21" s="181">
        <v>3</v>
      </c>
      <c r="AK21" s="181"/>
      <c r="AL21" s="182" t="s">
        <v>1</v>
      </c>
      <c r="AM21" s="182"/>
      <c r="AN21" s="181">
        <v>4</v>
      </c>
      <c r="AO21" s="181"/>
      <c r="AP21" s="182" t="s">
        <v>2</v>
      </c>
      <c r="AQ21" s="182"/>
      <c r="AR21" s="181">
        <v>1</v>
      </c>
      <c r="AS21" s="181"/>
      <c r="AT21" s="182" t="s">
        <v>33</v>
      </c>
      <c r="AU21" s="182"/>
      <c r="AV21" s="182"/>
      <c r="AW21" s="182"/>
      <c r="AX21" s="94" t="s">
        <v>45</v>
      </c>
      <c r="AY21" s="13"/>
    </row>
    <row r="22" spans="1:51" ht="13.5" customHeight="1" x14ac:dyDescent="0.15">
      <c r="E22" s="164" t="s">
        <v>34</v>
      </c>
      <c r="F22" s="164"/>
      <c r="G22" s="164"/>
      <c r="H22" s="164"/>
      <c r="I22" s="164"/>
      <c r="J22" s="165">
        <v>11.1</v>
      </c>
      <c r="K22" s="165"/>
      <c r="L22" s="165"/>
      <c r="M22" s="165"/>
      <c r="N22" s="14" t="s">
        <v>49</v>
      </c>
      <c r="O22" s="14"/>
      <c r="AT22" s="166" t="s">
        <v>35</v>
      </c>
      <c r="AU22" s="166"/>
      <c r="AV22" s="166"/>
      <c r="AW22" s="166"/>
    </row>
    <row r="23" spans="1:51" ht="13.5" customHeight="1" x14ac:dyDescent="0.15">
      <c r="E23" s="164" t="s">
        <v>36</v>
      </c>
      <c r="F23" s="164"/>
      <c r="G23" s="164"/>
      <c r="H23" s="164"/>
      <c r="I23" s="164"/>
      <c r="J23" s="165">
        <v>25</v>
      </c>
      <c r="K23" s="165"/>
      <c r="L23" s="165"/>
      <c r="M23" s="165"/>
      <c r="N23" s="14" t="s">
        <v>49</v>
      </c>
      <c r="O23" s="14"/>
      <c r="P23" s="95" t="s">
        <v>48</v>
      </c>
      <c r="Q23" s="175">
        <v>24</v>
      </c>
      <c r="R23" s="175"/>
      <c r="S23" s="166" t="s">
        <v>3</v>
      </c>
      <c r="T23" s="166"/>
      <c r="U23" s="175">
        <v>15</v>
      </c>
      <c r="V23" s="175"/>
      <c r="W23" s="166" t="s">
        <v>37</v>
      </c>
      <c r="X23" s="166"/>
      <c r="Y23" s="175">
        <v>11</v>
      </c>
      <c r="Z23" s="175"/>
      <c r="AA23" s="166" t="s">
        <v>38</v>
      </c>
      <c r="AB23" s="166"/>
      <c r="AC23" s="95" t="s">
        <v>45</v>
      </c>
      <c r="AE23" s="177" t="s">
        <v>14</v>
      </c>
      <c r="AF23" s="177"/>
      <c r="AG23" s="177"/>
      <c r="AH23" s="177"/>
      <c r="AI23" s="178">
        <v>1810721</v>
      </c>
      <c r="AJ23" s="178"/>
      <c r="AK23" s="178"/>
      <c r="AL23" s="178"/>
      <c r="AM23" s="178"/>
      <c r="AN23" s="178"/>
      <c r="AO23" s="178"/>
      <c r="AP23" s="179" t="s">
        <v>39</v>
      </c>
      <c r="AQ23" s="179"/>
      <c r="AR23" s="179"/>
      <c r="AS23" s="87" t="s">
        <v>48</v>
      </c>
      <c r="AT23" s="174">
        <v>-6507</v>
      </c>
      <c r="AU23" s="174"/>
      <c r="AV23" s="174"/>
      <c r="AW23" s="174"/>
      <c r="AX23" s="87" t="s">
        <v>45</v>
      </c>
    </row>
    <row r="24" spans="1:51" ht="13.5" customHeight="1" x14ac:dyDescent="0.15">
      <c r="E24" s="164" t="s">
        <v>40</v>
      </c>
      <c r="F24" s="164"/>
      <c r="G24" s="164"/>
      <c r="H24" s="164"/>
      <c r="I24" s="164"/>
      <c r="J24" s="165">
        <v>-1.8</v>
      </c>
      <c r="K24" s="165"/>
      <c r="L24" s="165"/>
      <c r="M24" s="165"/>
      <c r="N24" s="14" t="s">
        <v>49</v>
      </c>
      <c r="O24" s="14"/>
      <c r="P24" s="95" t="s">
        <v>48</v>
      </c>
      <c r="Q24" s="175">
        <v>11</v>
      </c>
      <c r="R24" s="175"/>
      <c r="S24" s="166" t="s">
        <v>3</v>
      </c>
      <c r="T24" s="166"/>
      <c r="U24" s="175">
        <v>5</v>
      </c>
      <c r="V24" s="175"/>
      <c r="W24" s="166" t="s">
        <v>37</v>
      </c>
      <c r="X24" s="166"/>
      <c r="Y24" s="175">
        <v>30</v>
      </c>
      <c r="Z24" s="175"/>
      <c r="AA24" s="166" t="s">
        <v>38</v>
      </c>
      <c r="AB24" s="166"/>
      <c r="AC24" s="95" t="s">
        <v>45</v>
      </c>
      <c r="AE24" s="176" t="s">
        <v>10</v>
      </c>
      <c r="AF24" s="176"/>
      <c r="AG24" s="176"/>
      <c r="AH24" s="176"/>
      <c r="AI24" s="170">
        <v>897530</v>
      </c>
      <c r="AJ24" s="170"/>
      <c r="AK24" s="170"/>
      <c r="AL24" s="170"/>
      <c r="AM24" s="170"/>
      <c r="AN24" s="170"/>
      <c r="AO24" s="170"/>
      <c r="AP24" s="171" t="s">
        <v>39</v>
      </c>
      <c r="AQ24" s="171"/>
      <c r="AR24" s="171"/>
      <c r="AS24" s="95" t="s">
        <v>48</v>
      </c>
      <c r="AT24" s="172">
        <v>-3216</v>
      </c>
      <c r="AU24" s="172"/>
      <c r="AV24" s="172"/>
      <c r="AW24" s="172"/>
      <c r="AX24" s="95" t="s">
        <v>45</v>
      </c>
    </row>
    <row r="25" spans="1:51" ht="13.5" customHeight="1" x14ac:dyDescent="0.15">
      <c r="E25" s="164" t="s">
        <v>41</v>
      </c>
      <c r="F25" s="164"/>
      <c r="G25" s="164"/>
      <c r="H25" s="164"/>
      <c r="I25" s="164"/>
      <c r="J25" s="165">
        <v>56</v>
      </c>
      <c r="K25" s="165"/>
      <c r="L25" s="165"/>
      <c r="M25" s="165"/>
      <c r="N25" s="14" t="s">
        <v>50</v>
      </c>
      <c r="O25" s="14"/>
      <c r="P25" s="95"/>
      <c r="Q25" s="175"/>
      <c r="R25" s="175"/>
      <c r="S25" s="166"/>
      <c r="T25" s="166"/>
      <c r="U25" s="175"/>
      <c r="V25" s="175"/>
      <c r="W25" s="166"/>
      <c r="X25" s="166"/>
      <c r="Y25" s="175"/>
      <c r="Z25" s="175"/>
      <c r="AA25" s="166"/>
      <c r="AB25" s="166"/>
      <c r="AC25" s="95"/>
      <c r="AE25" s="166" t="s">
        <v>11</v>
      </c>
      <c r="AF25" s="166"/>
      <c r="AG25" s="166"/>
      <c r="AH25" s="166"/>
      <c r="AI25" s="239">
        <v>913191</v>
      </c>
      <c r="AJ25" s="239"/>
      <c r="AK25" s="239"/>
      <c r="AL25" s="239"/>
      <c r="AM25" s="239"/>
      <c r="AN25" s="239"/>
      <c r="AO25" s="239"/>
      <c r="AP25" s="168" t="s">
        <v>39</v>
      </c>
      <c r="AQ25" s="168"/>
      <c r="AR25" s="168"/>
      <c r="AS25" s="95" t="s">
        <v>48</v>
      </c>
      <c r="AT25" s="240">
        <v>-3291</v>
      </c>
      <c r="AU25" s="240"/>
      <c r="AV25" s="240"/>
      <c r="AW25" s="240"/>
      <c r="AX25" s="95" t="s">
        <v>45</v>
      </c>
    </row>
    <row r="26" spans="1:51" ht="13.5" customHeight="1" x14ac:dyDescent="0.15">
      <c r="E26" s="164" t="s">
        <v>42</v>
      </c>
      <c r="F26" s="164"/>
      <c r="G26" s="164"/>
      <c r="H26" s="164"/>
      <c r="I26" s="164"/>
      <c r="J26" s="165">
        <v>87.5</v>
      </c>
      <c r="K26" s="165"/>
      <c r="L26" s="165"/>
      <c r="M26" s="165"/>
      <c r="N26" s="14" t="s">
        <v>51</v>
      </c>
      <c r="O26" s="14"/>
      <c r="AE26" s="166" t="s">
        <v>43</v>
      </c>
      <c r="AF26" s="166"/>
      <c r="AG26" s="166"/>
      <c r="AH26" s="166"/>
      <c r="AI26" s="239">
        <v>756808</v>
      </c>
      <c r="AJ26" s="239"/>
      <c r="AK26" s="239"/>
      <c r="AL26" s="239"/>
      <c r="AM26" s="239"/>
      <c r="AN26" s="239"/>
      <c r="AO26" s="239"/>
      <c r="AP26" s="168" t="s">
        <v>44</v>
      </c>
      <c r="AQ26" s="168"/>
      <c r="AR26" s="168"/>
      <c r="AS26" s="95" t="s">
        <v>48</v>
      </c>
      <c r="AT26" s="169">
        <v>254</v>
      </c>
      <c r="AU26" s="169"/>
      <c r="AV26" s="169"/>
      <c r="AW26" s="169"/>
      <c r="AX26" s="95" t="s">
        <v>45</v>
      </c>
    </row>
    <row r="27" spans="1:51" ht="13.5" customHeight="1" x14ac:dyDescent="0.15"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</row>
    <row r="28" spans="1:51" ht="13.5" customHeight="1" x14ac:dyDescent="0.15"/>
    <row r="29" spans="1:51" ht="13.5" customHeight="1" x14ac:dyDescent="0.15"/>
    <row r="30" spans="1:51" ht="13.5" customHeight="1" x14ac:dyDescent="0.15">
      <c r="C30" s="1"/>
      <c r="D30" s="85"/>
      <c r="E30" s="85"/>
      <c r="F30" s="234" t="s">
        <v>0</v>
      </c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4"/>
      <c r="Z30" s="234"/>
      <c r="AA30" s="234"/>
      <c r="AB30" s="234"/>
      <c r="AC30" s="234"/>
      <c r="AD30" s="91"/>
      <c r="AE30" s="91"/>
      <c r="AF30" s="85"/>
      <c r="AG30" s="235" t="s">
        <v>53</v>
      </c>
      <c r="AH30" s="235"/>
      <c r="AI30" s="235"/>
      <c r="AJ30" s="236">
        <v>3</v>
      </c>
      <c r="AK30" s="236"/>
      <c r="AL30" s="235" t="s">
        <v>1</v>
      </c>
      <c r="AM30" s="235"/>
      <c r="AN30" s="236">
        <v>5</v>
      </c>
      <c r="AO30" s="236"/>
      <c r="AP30" s="235" t="s">
        <v>2</v>
      </c>
      <c r="AQ30" s="235"/>
      <c r="AR30" s="236">
        <v>1</v>
      </c>
      <c r="AS30" s="236"/>
      <c r="AT30" s="237" t="s">
        <v>3</v>
      </c>
      <c r="AU30" s="237"/>
      <c r="AV30" s="237" t="s">
        <v>4</v>
      </c>
      <c r="AW30" s="237"/>
      <c r="AX30" s="238"/>
    </row>
    <row r="31" spans="1:51" ht="13.5" customHeight="1" x14ac:dyDescent="0.15">
      <c r="C31" s="88"/>
      <c r="D31" s="86"/>
      <c r="E31" s="86"/>
      <c r="F31" s="176" t="s">
        <v>46</v>
      </c>
      <c r="G31" s="176"/>
      <c r="H31" s="223" t="s">
        <v>5</v>
      </c>
      <c r="I31" s="223"/>
      <c r="J31" s="224"/>
      <c r="K31" s="3"/>
      <c r="L31" s="217" t="s">
        <v>6</v>
      </c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4"/>
      <c r="AC31" s="225" t="s">
        <v>7</v>
      </c>
      <c r="AD31" s="176"/>
      <c r="AE31" s="176"/>
      <c r="AF31" s="176"/>
      <c r="AG31" s="176"/>
      <c r="AH31" s="226"/>
      <c r="AI31" s="229" t="s">
        <v>8</v>
      </c>
      <c r="AJ31" s="230"/>
      <c r="AK31" s="230"/>
      <c r="AL31" s="230"/>
      <c r="AM31" s="230"/>
      <c r="AN31" s="230"/>
      <c r="AO31" s="230"/>
      <c r="AP31" s="230"/>
      <c r="AQ31" s="230"/>
      <c r="AR31" s="230"/>
      <c r="AS31" s="230"/>
      <c r="AT31" s="230"/>
      <c r="AU31" s="230"/>
      <c r="AV31" s="230"/>
      <c r="AW31" s="230"/>
      <c r="AX31" s="231"/>
    </row>
    <row r="32" spans="1:51" ht="13.5" customHeight="1" x14ac:dyDescent="0.15">
      <c r="C32" s="232" t="s">
        <v>9</v>
      </c>
      <c r="D32" s="233"/>
      <c r="E32" s="233"/>
      <c r="F32" s="177"/>
      <c r="G32" s="177"/>
      <c r="H32" s="87"/>
      <c r="I32" s="87"/>
      <c r="J32" s="90"/>
      <c r="K32" s="214" t="s">
        <v>10</v>
      </c>
      <c r="L32" s="180"/>
      <c r="M32" s="180"/>
      <c r="N32" s="180"/>
      <c r="O32" s="180"/>
      <c r="P32" s="215"/>
      <c r="Q32" s="214" t="s">
        <v>11</v>
      </c>
      <c r="R32" s="180"/>
      <c r="S32" s="180"/>
      <c r="T32" s="180"/>
      <c r="U32" s="180"/>
      <c r="V32" s="215"/>
      <c r="W32" s="214" t="s">
        <v>12</v>
      </c>
      <c r="X32" s="180"/>
      <c r="Y32" s="180"/>
      <c r="Z32" s="180"/>
      <c r="AA32" s="180"/>
      <c r="AB32" s="215"/>
      <c r="AC32" s="227"/>
      <c r="AD32" s="177"/>
      <c r="AE32" s="177"/>
      <c r="AF32" s="177"/>
      <c r="AG32" s="177"/>
      <c r="AH32" s="228"/>
      <c r="AI32" s="214" t="s">
        <v>10</v>
      </c>
      <c r="AJ32" s="180"/>
      <c r="AK32" s="180"/>
      <c r="AL32" s="215"/>
      <c r="AM32" s="214" t="s">
        <v>11</v>
      </c>
      <c r="AN32" s="180"/>
      <c r="AO32" s="180"/>
      <c r="AP32" s="215"/>
      <c r="AQ32" s="214" t="s">
        <v>12</v>
      </c>
      <c r="AR32" s="180"/>
      <c r="AS32" s="180"/>
      <c r="AT32" s="215"/>
      <c r="AU32" s="216" t="s">
        <v>13</v>
      </c>
      <c r="AV32" s="217"/>
      <c r="AW32" s="217"/>
      <c r="AX32" s="218"/>
    </row>
    <row r="33" spans="3:50" ht="13.5" customHeight="1" thickBot="1" x14ac:dyDescent="0.2">
      <c r="C33" s="5"/>
      <c r="D33" s="219" t="s">
        <v>14</v>
      </c>
      <c r="E33" s="219"/>
      <c r="F33" s="219"/>
      <c r="G33" s="219"/>
      <c r="H33" s="219"/>
      <c r="I33" s="219"/>
      <c r="J33" s="6"/>
      <c r="K33" s="220">
        <v>6319</v>
      </c>
      <c r="L33" s="221"/>
      <c r="M33" s="221"/>
      <c r="N33" s="221"/>
      <c r="O33" s="221"/>
      <c r="P33" s="222"/>
      <c r="Q33" s="220">
        <v>6151</v>
      </c>
      <c r="R33" s="221"/>
      <c r="S33" s="221"/>
      <c r="T33" s="221"/>
      <c r="U33" s="221"/>
      <c r="V33" s="222"/>
      <c r="W33" s="220">
        <v>12470</v>
      </c>
      <c r="X33" s="221"/>
      <c r="Y33" s="221"/>
      <c r="Z33" s="221"/>
      <c r="AA33" s="221"/>
      <c r="AB33" s="222"/>
      <c r="AC33" s="220">
        <v>5384</v>
      </c>
      <c r="AD33" s="221"/>
      <c r="AE33" s="221"/>
      <c r="AF33" s="221"/>
      <c r="AG33" s="221"/>
      <c r="AH33" s="222"/>
      <c r="AI33" s="220">
        <v>-8</v>
      </c>
      <c r="AJ33" s="221"/>
      <c r="AK33" s="221"/>
      <c r="AL33" s="222"/>
      <c r="AM33" s="220">
        <v>-7</v>
      </c>
      <c r="AN33" s="221"/>
      <c r="AO33" s="221"/>
      <c r="AP33" s="222"/>
      <c r="AQ33" s="220">
        <v>-15</v>
      </c>
      <c r="AR33" s="221"/>
      <c r="AS33" s="221"/>
      <c r="AT33" s="222"/>
      <c r="AU33" s="220">
        <v>8</v>
      </c>
      <c r="AV33" s="221"/>
      <c r="AW33" s="221"/>
      <c r="AX33" s="222"/>
    </row>
    <row r="34" spans="3:50" ht="13.5" customHeight="1" thickTop="1" x14ac:dyDescent="0.15">
      <c r="C34" s="89"/>
      <c r="D34" s="210" t="s">
        <v>15</v>
      </c>
      <c r="E34" s="210"/>
      <c r="F34" s="210"/>
      <c r="G34" s="210"/>
      <c r="H34" s="210"/>
      <c r="I34" s="210"/>
      <c r="J34" s="90"/>
      <c r="K34" s="211">
        <v>2269</v>
      </c>
      <c r="L34" s="212"/>
      <c r="M34" s="212"/>
      <c r="N34" s="212"/>
      <c r="O34" s="212"/>
      <c r="P34" s="213"/>
      <c r="Q34" s="211">
        <v>2285</v>
      </c>
      <c r="R34" s="212"/>
      <c r="S34" s="212"/>
      <c r="T34" s="212"/>
      <c r="U34" s="212"/>
      <c r="V34" s="213"/>
      <c r="W34" s="211">
        <v>4554</v>
      </c>
      <c r="X34" s="212"/>
      <c r="Y34" s="212"/>
      <c r="Z34" s="212"/>
      <c r="AA34" s="212"/>
      <c r="AB34" s="213"/>
      <c r="AC34" s="211">
        <v>1984</v>
      </c>
      <c r="AD34" s="212"/>
      <c r="AE34" s="212"/>
      <c r="AF34" s="212"/>
      <c r="AG34" s="212"/>
      <c r="AH34" s="213"/>
      <c r="AI34" s="211">
        <v>-5</v>
      </c>
      <c r="AJ34" s="212"/>
      <c r="AK34" s="212"/>
      <c r="AL34" s="213"/>
      <c r="AM34" s="211">
        <v>-5</v>
      </c>
      <c r="AN34" s="212"/>
      <c r="AO34" s="212"/>
      <c r="AP34" s="213"/>
      <c r="AQ34" s="211">
        <v>-10</v>
      </c>
      <c r="AR34" s="212"/>
      <c r="AS34" s="212"/>
      <c r="AT34" s="213"/>
      <c r="AU34" s="211">
        <v>0</v>
      </c>
      <c r="AV34" s="212"/>
      <c r="AW34" s="212"/>
      <c r="AX34" s="213"/>
    </row>
    <row r="35" spans="3:50" ht="13.5" customHeight="1" x14ac:dyDescent="0.15">
      <c r="C35" s="204" t="s">
        <v>16</v>
      </c>
      <c r="D35" s="205"/>
      <c r="E35" s="7"/>
      <c r="F35" s="195" t="s">
        <v>17</v>
      </c>
      <c r="G35" s="195"/>
      <c r="H35" s="195"/>
      <c r="I35" s="195"/>
      <c r="J35" s="8"/>
      <c r="K35" s="196">
        <v>1171</v>
      </c>
      <c r="L35" s="197"/>
      <c r="M35" s="197"/>
      <c r="N35" s="197"/>
      <c r="O35" s="197"/>
      <c r="P35" s="198"/>
      <c r="Q35" s="196">
        <v>1276</v>
      </c>
      <c r="R35" s="197"/>
      <c r="S35" s="197"/>
      <c r="T35" s="197"/>
      <c r="U35" s="197"/>
      <c r="V35" s="198"/>
      <c r="W35" s="196">
        <v>2447</v>
      </c>
      <c r="X35" s="197"/>
      <c r="Y35" s="197"/>
      <c r="Z35" s="197"/>
      <c r="AA35" s="197"/>
      <c r="AB35" s="198"/>
      <c r="AC35" s="196">
        <v>965</v>
      </c>
      <c r="AD35" s="197"/>
      <c r="AE35" s="197"/>
      <c r="AF35" s="197"/>
      <c r="AG35" s="197"/>
      <c r="AH35" s="198"/>
      <c r="AI35" s="196">
        <v>7</v>
      </c>
      <c r="AJ35" s="197"/>
      <c r="AK35" s="197"/>
      <c r="AL35" s="198"/>
      <c r="AM35" s="196">
        <v>2</v>
      </c>
      <c r="AN35" s="197"/>
      <c r="AO35" s="197"/>
      <c r="AP35" s="198"/>
      <c r="AQ35" s="196">
        <v>9</v>
      </c>
      <c r="AR35" s="197"/>
      <c r="AS35" s="197"/>
      <c r="AT35" s="198"/>
      <c r="AU35" s="196">
        <v>10</v>
      </c>
      <c r="AV35" s="197"/>
      <c r="AW35" s="197"/>
      <c r="AX35" s="198"/>
    </row>
    <row r="36" spans="3:50" ht="13.5" customHeight="1" x14ac:dyDescent="0.15">
      <c r="C36" s="206"/>
      <c r="D36" s="207"/>
      <c r="E36" s="9"/>
      <c r="F36" s="200" t="s">
        <v>18</v>
      </c>
      <c r="G36" s="200"/>
      <c r="H36" s="200"/>
      <c r="I36" s="200"/>
      <c r="J36" s="10"/>
      <c r="K36" s="201">
        <v>287</v>
      </c>
      <c r="L36" s="202"/>
      <c r="M36" s="202"/>
      <c r="N36" s="202"/>
      <c r="O36" s="202"/>
      <c r="P36" s="203"/>
      <c r="Q36" s="201">
        <v>311</v>
      </c>
      <c r="R36" s="202"/>
      <c r="S36" s="202"/>
      <c r="T36" s="202"/>
      <c r="U36" s="202"/>
      <c r="V36" s="203"/>
      <c r="W36" s="201">
        <v>598</v>
      </c>
      <c r="X36" s="202"/>
      <c r="Y36" s="202"/>
      <c r="Z36" s="202"/>
      <c r="AA36" s="202"/>
      <c r="AB36" s="203"/>
      <c r="AC36" s="201">
        <v>219</v>
      </c>
      <c r="AD36" s="202"/>
      <c r="AE36" s="202"/>
      <c r="AF36" s="202"/>
      <c r="AG36" s="202"/>
      <c r="AH36" s="203"/>
      <c r="AI36" s="201">
        <v>-4</v>
      </c>
      <c r="AJ36" s="202"/>
      <c r="AK36" s="202"/>
      <c r="AL36" s="203"/>
      <c r="AM36" s="201">
        <v>2</v>
      </c>
      <c r="AN36" s="202"/>
      <c r="AO36" s="202"/>
      <c r="AP36" s="203"/>
      <c r="AQ36" s="201">
        <v>-2</v>
      </c>
      <c r="AR36" s="202"/>
      <c r="AS36" s="202"/>
      <c r="AT36" s="203"/>
      <c r="AU36" s="201">
        <v>0</v>
      </c>
      <c r="AV36" s="202"/>
      <c r="AW36" s="202"/>
      <c r="AX36" s="203"/>
    </row>
    <row r="37" spans="3:50" ht="13.5" customHeight="1" x14ac:dyDescent="0.15">
      <c r="C37" s="206"/>
      <c r="D37" s="207"/>
      <c r="E37" s="9"/>
      <c r="F37" s="200" t="s">
        <v>19</v>
      </c>
      <c r="G37" s="200"/>
      <c r="H37" s="200"/>
      <c r="I37" s="200"/>
      <c r="J37" s="10"/>
      <c r="K37" s="201">
        <v>442</v>
      </c>
      <c r="L37" s="202"/>
      <c r="M37" s="202"/>
      <c r="N37" s="202"/>
      <c r="O37" s="202"/>
      <c r="P37" s="203"/>
      <c r="Q37" s="201">
        <v>432</v>
      </c>
      <c r="R37" s="202"/>
      <c r="S37" s="202"/>
      <c r="T37" s="202"/>
      <c r="U37" s="202"/>
      <c r="V37" s="203"/>
      <c r="W37" s="201">
        <v>874</v>
      </c>
      <c r="X37" s="202"/>
      <c r="Y37" s="202"/>
      <c r="Z37" s="202"/>
      <c r="AA37" s="202"/>
      <c r="AB37" s="203"/>
      <c r="AC37" s="201">
        <v>380</v>
      </c>
      <c r="AD37" s="202"/>
      <c r="AE37" s="202"/>
      <c r="AF37" s="202"/>
      <c r="AG37" s="202"/>
      <c r="AH37" s="203"/>
      <c r="AI37" s="201">
        <v>1</v>
      </c>
      <c r="AJ37" s="202"/>
      <c r="AK37" s="202"/>
      <c r="AL37" s="203"/>
      <c r="AM37" s="201">
        <v>2</v>
      </c>
      <c r="AN37" s="202"/>
      <c r="AO37" s="202"/>
      <c r="AP37" s="203"/>
      <c r="AQ37" s="201">
        <v>3</v>
      </c>
      <c r="AR37" s="202"/>
      <c r="AS37" s="202"/>
      <c r="AT37" s="203"/>
      <c r="AU37" s="201">
        <v>1</v>
      </c>
      <c r="AV37" s="202"/>
      <c r="AW37" s="202"/>
      <c r="AX37" s="203"/>
    </row>
    <row r="38" spans="3:50" ht="13.5" customHeight="1" x14ac:dyDescent="0.15">
      <c r="C38" s="206"/>
      <c r="D38" s="207"/>
      <c r="E38" s="11"/>
      <c r="F38" s="199" t="s">
        <v>20</v>
      </c>
      <c r="G38" s="199"/>
      <c r="H38" s="199"/>
      <c r="I38" s="199"/>
      <c r="J38" s="12"/>
      <c r="K38" s="186">
        <v>131</v>
      </c>
      <c r="L38" s="187"/>
      <c r="M38" s="187"/>
      <c r="N38" s="187"/>
      <c r="O38" s="187"/>
      <c r="P38" s="188"/>
      <c r="Q38" s="186">
        <v>138</v>
      </c>
      <c r="R38" s="187"/>
      <c r="S38" s="187"/>
      <c r="T38" s="187"/>
      <c r="U38" s="187"/>
      <c r="V38" s="188"/>
      <c r="W38" s="186">
        <v>269</v>
      </c>
      <c r="X38" s="187"/>
      <c r="Y38" s="187"/>
      <c r="Z38" s="187"/>
      <c r="AA38" s="187"/>
      <c r="AB38" s="188"/>
      <c r="AC38" s="186">
        <v>100</v>
      </c>
      <c r="AD38" s="187"/>
      <c r="AE38" s="187"/>
      <c r="AF38" s="187"/>
      <c r="AG38" s="187"/>
      <c r="AH38" s="188"/>
      <c r="AI38" s="186">
        <v>0</v>
      </c>
      <c r="AJ38" s="187"/>
      <c r="AK38" s="187"/>
      <c r="AL38" s="188"/>
      <c r="AM38" s="186">
        <v>-1</v>
      </c>
      <c r="AN38" s="187"/>
      <c r="AO38" s="187"/>
      <c r="AP38" s="188"/>
      <c r="AQ38" s="186">
        <v>-1</v>
      </c>
      <c r="AR38" s="187"/>
      <c r="AS38" s="187"/>
      <c r="AT38" s="188"/>
      <c r="AU38" s="186">
        <v>0</v>
      </c>
      <c r="AV38" s="187"/>
      <c r="AW38" s="187"/>
      <c r="AX38" s="188"/>
    </row>
    <row r="39" spans="3:50" ht="13.5" customHeight="1" x14ac:dyDescent="0.15">
      <c r="C39" s="208"/>
      <c r="D39" s="209"/>
      <c r="E39" s="92"/>
      <c r="F39" s="180" t="s">
        <v>12</v>
      </c>
      <c r="G39" s="180"/>
      <c r="H39" s="180"/>
      <c r="I39" s="180"/>
      <c r="J39" s="93"/>
      <c r="K39" s="183">
        <v>2031</v>
      </c>
      <c r="L39" s="184"/>
      <c r="M39" s="184"/>
      <c r="N39" s="184"/>
      <c r="O39" s="184"/>
      <c r="P39" s="185"/>
      <c r="Q39" s="183">
        <v>2157</v>
      </c>
      <c r="R39" s="184"/>
      <c r="S39" s="184"/>
      <c r="T39" s="184"/>
      <c r="U39" s="184"/>
      <c r="V39" s="185"/>
      <c r="W39" s="183">
        <v>4188</v>
      </c>
      <c r="X39" s="184"/>
      <c r="Y39" s="184"/>
      <c r="Z39" s="184"/>
      <c r="AA39" s="184"/>
      <c r="AB39" s="185"/>
      <c r="AC39" s="183">
        <v>1664</v>
      </c>
      <c r="AD39" s="184"/>
      <c r="AE39" s="184"/>
      <c r="AF39" s="184"/>
      <c r="AG39" s="184"/>
      <c r="AH39" s="185"/>
      <c r="AI39" s="183">
        <v>4</v>
      </c>
      <c r="AJ39" s="184"/>
      <c r="AK39" s="184"/>
      <c r="AL39" s="185"/>
      <c r="AM39" s="183">
        <v>5</v>
      </c>
      <c r="AN39" s="184"/>
      <c r="AO39" s="184"/>
      <c r="AP39" s="185"/>
      <c r="AQ39" s="183">
        <v>9</v>
      </c>
      <c r="AR39" s="184"/>
      <c r="AS39" s="184"/>
      <c r="AT39" s="185"/>
      <c r="AU39" s="183">
        <v>11</v>
      </c>
      <c r="AV39" s="184"/>
      <c r="AW39" s="184"/>
      <c r="AX39" s="185"/>
    </row>
    <row r="40" spans="3:50" ht="13.5" customHeight="1" x14ac:dyDescent="0.15">
      <c r="C40" s="189" t="s">
        <v>21</v>
      </c>
      <c r="D40" s="190"/>
      <c r="E40" s="7"/>
      <c r="F40" s="195" t="s">
        <v>22</v>
      </c>
      <c r="G40" s="195"/>
      <c r="H40" s="195"/>
      <c r="I40" s="195"/>
      <c r="J40" s="8"/>
      <c r="K40" s="196">
        <v>395</v>
      </c>
      <c r="L40" s="197"/>
      <c r="M40" s="197"/>
      <c r="N40" s="197"/>
      <c r="O40" s="197"/>
      <c r="P40" s="198"/>
      <c r="Q40" s="196">
        <v>410</v>
      </c>
      <c r="R40" s="197"/>
      <c r="S40" s="197"/>
      <c r="T40" s="197"/>
      <c r="U40" s="197"/>
      <c r="V40" s="198"/>
      <c r="W40" s="196">
        <v>805</v>
      </c>
      <c r="X40" s="197"/>
      <c r="Y40" s="197"/>
      <c r="Z40" s="197"/>
      <c r="AA40" s="197"/>
      <c r="AB40" s="198"/>
      <c r="AC40" s="196">
        <v>288</v>
      </c>
      <c r="AD40" s="197"/>
      <c r="AE40" s="197"/>
      <c r="AF40" s="197"/>
      <c r="AG40" s="197"/>
      <c r="AH40" s="198"/>
      <c r="AI40" s="196">
        <v>-1</v>
      </c>
      <c r="AJ40" s="197"/>
      <c r="AK40" s="197"/>
      <c r="AL40" s="198"/>
      <c r="AM40" s="196">
        <v>-2</v>
      </c>
      <c r="AN40" s="197"/>
      <c r="AO40" s="197"/>
      <c r="AP40" s="198"/>
      <c r="AQ40" s="196">
        <v>-3</v>
      </c>
      <c r="AR40" s="197"/>
      <c r="AS40" s="197"/>
      <c r="AT40" s="198"/>
      <c r="AU40" s="196">
        <v>-3</v>
      </c>
      <c r="AV40" s="197"/>
      <c r="AW40" s="197"/>
      <c r="AX40" s="198"/>
    </row>
    <row r="41" spans="3:50" ht="13.5" customHeight="1" x14ac:dyDescent="0.15">
      <c r="C41" s="191"/>
      <c r="D41" s="192"/>
      <c r="E41" s="11"/>
      <c r="F41" s="199" t="s">
        <v>23</v>
      </c>
      <c r="G41" s="199"/>
      <c r="H41" s="199"/>
      <c r="I41" s="199"/>
      <c r="J41" s="12"/>
      <c r="K41" s="186">
        <v>278</v>
      </c>
      <c r="L41" s="187"/>
      <c r="M41" s="187"/>
      <c r="N41" s="187"/>
      <c r="O41" s="187"/>
      <c r="P41" s="188"/>
      <c r="Q41" s="186">
        <v>241</v>
      </c>
      <c r="R41" s="187"/>
      <c r="S41" s="187"/>
      <c r="T41" s="187"/>
      <c r="U41" s="187"/>
      <c r="V41" s="188"/>
      <c r="W41" s="186">
        <v>519</v>
      </c>
      <c r="X41" s="187"/>
      <c r="Y41" s="187"/>
      <c r="Z41" s="187"/>
      <c r="AA41" s="187"/>
      <c r="AB41" s="188"/>
      <c r="AC41" s="186">
        <v>198</v>
      </c>
      <c r="AD41" s="187"/>
      <c r="AE41" s="187"/>
      <c r="AF41" s="187"/>
      <c r="AG41" s="187"/>
      <c r="AH41" s="188"/>
      <c r="AI41" s="186">
        <v>-1</v>
      </c>
      <c r="AJ41" s="187"/>
      <c r="AK41" s="187"/>
      <c r="AL41" s="188"/>
      <c r="AM41" s="186">
        <v>0</v>
      </c>
      <c r="AN41" s="187"/>
      <c r="AO41" s="187"/>
      <c r="AP41" s="188"/>
      <c r="AQ41" s="186">
        <v>-1</v>
      </c>
      <c r="AR41" s="187"/>
      <c r="AS41" s="187"/>
      <c r="AT41" s="188"/>
      <c r="AU41" s="186">
        <v>1</v>
      </c>
      <c r="AV41" s="187"/>
      <c r="AW41" s="187"/>
      <c r="AX41" s="188"/>
    </row>
    <row r="42" spans="3:50" ht="13.5" customHeight="1" x14ac:dyDescent="0.15">
      <c r="C42" s="193"/>
      <c r="D42" s="194"/>
      <c r="E42" s="92"/>
      <c r="F42" s="180" t="s">
        <v>12</v>
      </c>
      <c r="G42" s="180"/>
      <c r="H42" s="180"/>
      <c r="I42" s="180"/>
      <c r="J42" s="93"/>
      <c r="K42" s="183">
        <v>673</v>
      </c>
      <c r="L42" s="184"/>
      <c r="M42" s="184"/>
      <c r="N42" s="184"/>
      <c r="O42" s="184"/>
      <c r="P42" s="185"/>
      <c r="Q42" s="183">
        <v>651</v>
      </c>
      <c r="R42" s="184"/>
      <c r="S42" s="184"/>
      <c r="T42" s="184"/>
      <c r="U42" s="184"/>
      <c r="V42" s="185"/>
      <c r="W42" s="183">
        <v>1324</v>
      </c>
      <c r="X42" s="184"/>
      <c r="Y42" s="184"/>
      <c r="Z42" s="184"/>
      <c r="AA42" s="184"/>
      <c r="AB42" s="185"/>
      <c r="AC42" s="183">
        <v>486</v>
      </c>
      <c r="AD42" s="184"/>
      <c r="AE42" s="184"/>
      <c r="AF42" s="184"/>
      <c r="AG42" s="184"/>
      <c r="AH42" s="185"/>
      <c r="AI42" s="183">
        <v>-2</v>
      </c>
      <c r="AJ42" s="184"/>
      <c r="AK42" s="184"/>
      <c r="AL42" s="185"/>
      <c r="AM42" s="183">
        <v>-2</v>
      </c>
      <c r="AN42" s="184"/>
      <c r="AO42" s="184"/>
      <c r="AP42" s="185"/>
      <c r="AQ42" s="183">
        <v>-4</v>
      </c>
      <c r="AR42" s="184"/>
      <c r="AS42" s="184"/>
      <c r="AT42" s="185"/>
      <c r="AU42" s="183">
        <v>-2</v>
      </c>
      <c r="AV42" s="184"/>
      <c r="AW42" s="184"/>
      <c r="AX42" s="185"/>
    </row>
    <row r="43" spans="3:50" ht="13.5" customHeight="1" x14ac:dyDescent="0.15">
      <c r="C43" s="92"/>
      <c r="D43" s="180" t="s">
        <v>24</v>
      </c>
      <c r="E43" s="180"/>
      <c r="F43" s="180"/>
      <c r="G43" s="180"/>
      <c r="H43" s="180"/>
      <c r="I43" s="180"/>
      <c r="J43" s="93"/>
      <c r="K43" s="183">
        <v>305</v>
      </c>
      <c r="L43" s="184"/>
      <c r="M43" s="184"/>
      <c r="N43" s="184"/>
      <c r="O43" s="184"/>
      <c r="P43" s="185"/>
      <c r="Q43" s="183">
        <v>283</v>
      </c>
      <c r="R43" s="184"/>
      <c r="S43" s="184"/>
      <c r="T43" s="184"/>
      <c r="U43" s="184"/>
      <c r="V43" s="185"/>
      <c r="W43" s="183">
        <v>588</v>
      </c>
      <c r="X43" s="184"/>
      <c r="Y43" s="184"/>
      <c r="Z43" s="184"/>
      <c r="AA43" s="184"/>
      <c r="AB43" s="185"/>
      <c r="AC43" s="183">
        <v>247</v>
      </c>
      <c r="AD43" s="184"/>
      <c r="AE43" s="184"/>
      <c r="AF43" s="184"/>
      <c r="AG43" s="184"/>
      <c r="AH43" s="185"/>
      <c r="AI43" s="183">
        <v>0</v>
      </c>
      <c r="AJ43" s="184"/>
      <c r="AK43" s="184"/>
      <c r="AL43" s="185"/>
      <c r="AM43" s="183">
        <v>-2</v>
      </c>
      <c r="AN43" s="184"/>
      <c r="AO43" s="184"/>
      <c r="AP43" s="185"/>
      <c r="AQ43" s="183">
        <v>-2</v>
      </c>
      <c r="AR43" s="184"/>
      <c r="AS43" s="184"/>
      <c r="AT43" s="185"/>
      <c r="AU43" s="183">
        <v>0</v>
      </c>
      <c r="AV43" s="184"/>
      <c r="AW43" s="184"/>
      <c r="AX43" s="185"/>
    </row>
    <row r="44" spans="3:50" ht="13.5" customHeight="1" x14ac:dyDescent="0.15">
      <c r="C44" s="92"/>
      <c r="D44" s="180" t="s">
        <v>25</v>
      </c>
      <c r="E44" s="180"/>
      <c r="F44" s="180"/>
      <c r="G44" s="180"/>
      <c r="H44" s="180"/>
      <c r="I44" s="180"/>
      <c r="J44" s="93"/>
      <c r="K44" s="183">
        <v>714</v>
      </c>
      <c r="L44" s="184"/>
      <c r="M44" s="184"/>
      <c r="N44" s="184"/>
      <c r="O44" s="184"/>
      <c r="P44" s="185"/>
      <c r="Q44" s="183">
        <v>618</v>
      </c>
      <c r="R44" s="184"/>
      <c r="S44" s="184"/>
      <c r="T44" s="184"/>
      <c r="U44" s="184"/>
      <c r="V44" s="185"/>
      <c r="W44" s="183">
        <v>1332</v>
      </c>
      <c r="X44" s="184"/>
      <c r="Y44" s="184"/>
      <c r="Z44" s="184"/>
      <c r="AA44" s="184"/>
      <c r="AB44" s="185"/>
      <c r="AC44" s="183">
        <v>583</v>
      </c>
      <c r="AD44" s="184"/>
      <c r="AE44" s="184"/>
      <c r="AF44" s="184"/>
      <c r="AG44" s="184"/>
      <c r="AH44" s="185"/>
      <c r="AI44" s="183">
        <v>-1</v>
      </c>
      <c r="AJ44" s="184"/>
      <c r="AK44" s="184"/>
      <c r="AL44" s="185"/>
      <c r="AM44" s="183">
        <v>0</v>
      </c>
      <c r="AN44" s="184"/>
      <c r="AO44" s="184"/>
      <c r="AP44" s="185"/>
      <c r="AQ44" s="183">
        <v>-1</v>
      </c>
      <c r="AR44" s="184"/>
      <c r="AS44" s="184"/>
      <c r="AT44" s="185"/>
      <c r="AU44" s="183">
        <v>-2</v>
      </c>
      <c r="AV44" s="184"/>
      <c r="AW44" s="184"/>
      <c r="AX44" s="185"/>
    </row>
    <row r="45" spans="3:50" ht="13.5" customHeight="1" x14ac:dyDescent="0.15">
      <c r="C45" s="92"/>
      <c r="D45" s="180" t="s">
        <v>26</v>
      </c>
      <c r="E45" s="180"/>
      <c r="F45" s="180"/>
      <c r="G45" s="180"/>
      <c r="H45" s="180"/>
      <c r="I45" s="180"/>
      <c r="J45" s="93"/>
      <c r="K45" s="183">
        <v>119</v>
      </c>
      <c r="L45" s="184"/>
      <c r="M45" s="184"/>
      <c r="N45" s="184"/>
      <c r="O45" s="184"/>
      <c r="P45" s="185"/>
      <c r="Q45" s="183">
        <v>112</v>
      </c>
      <c r="R45" s="184"/>
      <c r="S45" s="184"/>
      <c r="T45" s="184"/>
      <c r="U45" s="184"/>
      <c r="V45" s="185"/>
      <c r="W45" s="183">
        <v>231</v>
      </c>
      <c r="X45" s="184"/>
      <c r="Y45" s="184"/>
      <c r="Z45" s="184"/>
      <c r="AA45" s="184"/>
      <c r="AB45" s="185"/>
      <c r="AC45" s="183">
        <v>88</v>
      </c>
      <c r="AD45" s="184"/>
      <c r="AE45" s="184"/>
      <c r="AF45" s="184"/>
      <c r="AG45" s="184"/>
      <c r="AH45" s="185"/>
      <c r="AI45" s="183">
        <v>0</v>
      </c>
      <c r="AJ45" s="184"/>
      <c r="AK45" s="184"/>
      <c r="AL45" s="185"/>
      <c r="AM45" s="183">
        <v>1</v>
      </c>
      <c r="AN45" s="184"/>
      <c r="AO45" s="184"/>
      <c r="AP45" s="185"/>
      <c r="AQ45" s="183">
        <v>1</v>
      </c>
      <c r="AR45" s="184"/>
      <c r="AS45" s="184"/>
      <c r="AT45" s="185"/>
      <c r="AU45" s="183">
        <v>0</v>
      </c>
      <c r="AV45" s="184"/>
      <c r="AW45" s="184"/>
      <c r="AX45" s="185"/>
    </row>
    <row r="46" spans="3:50" ht="13.5" customHeight="1" x14ac:dyDescent="0.15">
      <c r="C46" s="92"/>
      <c r="D46" s="180" t="s">
        <v>27</v>
      </c>
      <c r="E46" s="180"/>
      <c r="F46" s="180"/>
      <c r="G46" s="180"/>
      <c r="H46" s="180"/>
      <c r="I46" s="180"/>
      <c r="J46" s="93"/>
      <c r="K46" s="183">
        <v>439</v>
      </c>
      <c r="L46" s="184"/>
      <c r="M46" s="184"/>
      <c r="N46" s="184"/>
      <c r="O46" s="184"/>
      <c r="P46" s="185"/>
      <c r="Q46" s="183">
        <v>273</v>
      </c>
      <c r="R46" s="184"/>
      <c r="S46" s="184"/>
      <c r="T46" s="184"/>
      <c r="U46" s="184"/>
      <c r="V46" s="185"/>
      <c r="W46" s="183">
        <v>712</v>
      </c>
      <c r="X46" s="184"/>
      <c r="Y46" s="184"/>
      <c r="Z46" s="184"/>
      <c r="AA46" s="184"/>
      <c r="AB46" s="185"/>
      <c r="AC46" s="183">
        <v>397</v>
      </c>
      <c r="AD46" s="184"/>
      <c r="AE46" s="184"/>
      <c r="AF46" s="184"/>
      <c r="AG46" s="184"/>
      <c r="AH46" s="185"/>
      <c r="AI46" s="183">
        <v>0</v>
      </c>
      <c r="AJ46" s="184"/>
      <c r="AK46" s="184"/>
      <c r="AL46" s="185"/>
      <c r="AM46" s="183">
        <v>-1</v>
      </c>
      <c r="AN46" s="184"/>
      <c r="AO46" s="184"/>
      <c r="AP46" s="185"/>
      <c r="AQ46" s="183">
        <v>-1</v>
      </c>
      <c r="AR46" s="184"/>
      <c r="AS46" s="184"/>
      <c r="AT46" s="185"/>
      <c r="AU46" s="183">
        <v>1</v>
      </c>
      <c r="AV46" s="184"/>
      <c r="AW46" s="184"/>
      <c r="AX46" s="185"/>
    </row>
    <row r="47" spans="3:50" ht="13.5" customHeight="1" x14ac:dyDescent="0.15">
      <c r="C47" s="92"/>
      <c r="D47" s="180" t="s">
        <v>28</v>
      </c>
      <c r="E47" s="180"/>
      <c r="F47" s="180"/>
      <c r="G47" s="180"/>
      <c r="H47" s="180"/>
      <c r="I47" s="180"/>
      <c r="J47" s="93"/>
      <c r="K47" s="183" t="s">
        <v>69</v>
      </c>
      <c r="L47" s="184"/>
      <c r="M47" s="184"/>
      <c r="N47" s="184"/>
      <c r="O47" s="184"/>
      <c r="P47" s="185"/>
      <c r="Q47" s="183" t="s">
        <v>69</v>
      </c>
      <c r="R47" s="184"/>
      <c r="S47" s="184"/>
      <c r="T47" s="184"/>
      <c r="U47" s="184"/>
      <c r="V47" s="185"/>
      <c r="W47" s="183" t="s">
        <v>69</v>
      </c>
      <c r="X47" s="184"/>
      <c r="Y47" s="184"/>
      <c r="Z47" s="184"/>
      <c r="AA47" s="184"/>
      <c r="AB47" s="185"/>
      <c r="AC47" s="183" t="s">
        <v>69</v>
      </c>
      <c r="AD47" s="184"/>
      <c r="AE47" s="184"/>
      <c r="AF47" s="184"/>
      <c r="AG47" s="184"/>
      <c r="AH47" s="185"/>
      <c r="AI47" s="183">
        <v>-4</v>
      </c>
      <c r="AJ47" s="184"/>
      <c r="AK47" s="184"/>
      <c r="AL47" s="185"/>
      <c r="AM47" s="183">
        <v>-3</v>
      </c>
      <c r="AN47" s="184"/>
      <c r="AO47" s="184"/>
      <c r="AP47" s="185"/>
      <c r="AQ47" s="183">
        <v>-7</v>
      </c>
      <c r="AR47" s="184"/>
      <c r="AS47" s="184"/>
      <c r="AT47" s="185"/>
      <c r="AU47" s="183">
        <v>0</v>
      </c>
      <c r="AV47" s="184"/>
      <c r="AW47" s="184"/>
      <c r="AX47" s="185"/>
    </row>
    <row r="48" spans="3:50" ht="13.5" customHeight="1" x14ac:dyDescent="0.15">
      <c r="AM48" s="3"/>
      <c r="AN48" s="180" t="s">
        <v>29</v>
      </c>
      <c r="AO48" s="180"/>
      <c r="AP48" s="180"/>
      <c r="AQ48" s="180"/>
      <c r="AR48" s="180"/>
      <c r="AS48" s="180"/>
      <c r="AT48" s="180"/>
      <c r="AU48" s="180"/>
      <c r="AV48" s="180"/>
      <c r="AW48" s="180"/>
      <c r="AX48" s="4"/>
    </row>
    <row r="49" spans="1:51" ht="13.5" customHeight="1" x14ac:dyDescent="0.15">
      <c r="C49" s="2" t="s">
        <v>30</v>
      </c>
      <c r="AD49" s="13"/>
      <c r="AE49" s="13" t="s">
        <v>47</v>
      </c>
      <c r="AF49" s="13"/>
      <c r="AG49" s="13" t="s">
        <v>31</v>
      </c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</row>
    <row r="50" spans="1:51" ht="13.5" customHeight="1" x14ac:dyDescent="0.15">
      <c r="A50" s="13"/>
      <c r="B50" s="13"/>
      <c r="C50" s="13" t="s">
        <v>47</v>
      </c>
      <c r="D50" s="13"/>
      <c r="E50" s="13" t="s">
        <v>32</v>
      </c>
      <c r="F50" s="13"/>
      <c r="G50" s="13"/>
      <c r="H50" s="13"/>
      <c r="I50" s="13"/>
      <c r="J50" s="13"/>
      <c r="K50" s="13"/>
      <c r="L50" s="13"/>
      <c r="M50" s="94" t="s">
        <v>48</v>
      </c>
      <c r="N50" s="181">
        <v>4</v>
      </c>
      <c r="O50" s="181"/>
      <c r="P50" s="182" t="s">
        <v>2</v>
      </c>
      <c r="Q50" s="182"/>
      <c r="R50" s="94" t="s">
        <v>45</v>
      </c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94" t="s">
        <v>48</v>
      </c>
      <c r="AG50" s="182" t="s">
        <v>53</v>
      </c>
      <c r="AH50" s="182"/>
      <c r="AI50" s="182"/>
      <c r="AJ50" s="181">
        <v>3</v>
      </c>
      <c r="AK50" s="181"/>
      <c r="AL50" s="182" t="s">
        <v>1</v>
      </c>
      <c r="AM50" s="182"/>
      <c r="AN50" s="181">
        <v>4</v>
      </c>
      <c r="AO50" s="181"/>
      <c r="AP50" s="182" t="s">
        <v>2</v>
      </c>
      <c r="AQ50" s="182"/>
      <c r="AR50" s="181">
        <v>1</v>
      </c>
      <c r="AS50" s="181"/>
      <c r="AT50" s="182" t="s">
        <v>33</v>
      </c>
      <c r="AU50" s="182"/>
      <c r="AV50" s="182"/>
      <c r="AW50" s="182"/>
      <c r="AX50" s="94" t="s">
        <v>45</v>
      </c>
      <c r="AY50" s="13"/>
    </row>
    <row r="51" spans="1:51" ht="13.5" customHeight="1" x14ac:dyDescent="0.15">
      <c r="E51" s="164" t="s">
        <v>34</v>
      </c>
      <c r="F51" s="164"/>
      <c r="G51" s="164"/>
      <c r="H51" s="164"/>
      <c r="I51" s="164"/>
      <c r="J51" s="165">
        <v>11.1</v>
      </c>
      <c r="K51" s="165"/>
      <c r="L51" s="165">
        <v>0</v>
      </c>
      <c r="M51" s="165"/>
      <c r="N51" s="14" t="s">
        <v>49</v>
      </c>
      <c r="O51" s="14"/>
      <c r="AT51" s="166" t="s">
        <v>35</v>
      </c>
      <c r="AU51" s="166"/>
      <c r="AV51" s="166"/>
      <c r="AW51" s="166"/>
    </row>
    <row r="52" spans="1:51" ht="13.5" customHeight="1" x14ac:dyDescent="0.15">
      <c r="E52" s="164" t="s">
        <v>36</v>
      </c>
      <c r="F52" s="164"/>
      <c r="G52" s="164"/>
      <c r="H52" s="164"/>
      <c r="I52" s="164"/>
      <c r="J52" s="165">
        <v>25</v>
      </c>
      <c r="K52" s="165"/>
      <c r="L52" s="165">
        <v>0</v>
      </c>
      <c r="M52" s="165"/>
      <c r="N52" s="14" t="s">
        <v>49</v>
      </c>
      <c r="O52" s="14"/>
      <c r="P52" s="95" t="s">
        <v>48</v>
      </c>
      <c r="Q52" s="175">
        <v>24</v>
      </c>
      <c r="R52" s="175"/>
      <c r="S52" s="166" t="s">
        <v>3</v>
      </c>
      <c r="T52" s="166"/>
      <c r="U52" s="175">
        <v>15</v>
      </c>
      <c r="V52" s="175"/>
      <c r="W52" s="166" t="s">
        <v>37</v>
      </c>
      <c r="X52" s="166"/>
      <c r="Y52" s="175">
        <v>11</v>
      </c>
      <c r="Z52" s="175"/>
      <c r="AA52" s="166" t="s">
        <v>38</v>
      </c>
      <c r="AB52" s="166"/>
      <c r="AC52" s="95" t="s">
        <v>45</v>
      </c>
      <c r="AE52" s="177" t="s">
        <v>14</v>
      </c>
      <c r="AF52" s="177"/>
      <c r="AG52" s="177"/>
      <c r="AH52" s="177"/>
      <c r="AI52" s="178">
        <v>1810721</v>
      </c>
      <c r="AJ52" s="178"/>
      <c r="AK52" s="178"/>
      <c r="AL52" s="178"/>
      <c r="AM52" s="178"/>
      <c r="AN52" s="178"/>
      <c r="AO52" s="178"/>
      <c r="AP52" s="179" t="s">
        <v>39</v>
      </c>
      <c r="AQ52" s="179"/>
      <c r="AR52" s="179"/>
      <c r="AS52" s="87" t="s">
        <v>48</v>
      </c>
      <c r="AT52" s="174">
        <v>-6507</v>
      </c>
      <c r="AU52" s="174"/>
      <c r="AV52" s="174"/>
      <c r="AW52" s="174"/>
      <c r="AX52" s="87" t="s">
        <v>45</v>
      </c>
    </row>
    <row r="53" spans="1:51" ht="13.5" customHeight="1" x14ac:dyDescent="0.15">
      <c r="E53" s="164" t="s">
        <v>40</v>
      </c>
      <c r="F53" s="164"/>
      <c r="G53" s="164"/>
      <c r="H53" s="164"/>
      <c r="I53" s="164"/>
      <c r="J53" s="165">
        <v>-1.8</v>
      </c>
      <c r="K53" s="165"/>
      <c r="L53" s="165">
        <v>0</v>
      </c>
      <c r="M53" s="165"/>
      <c r="N53" s="14" t="s">
        <v>49</v>
      </c>
      <c r="O53" s="14"/>
      <c r="P53" s="95" t="s">
        <v>48</v>
      </c>
      <c r="Q53" s="175">
        <v>11</v>
      </c>
      <c r="R53" s="175"/>
      <c r="S53" s="166" t="s">
        <v>3</v>
      </c>
      <c r="T53" s="166"/>
      <c r="U53" s="175">
        <v>5</v>
      </c>
      <c r="V53" s="175"/>
      <c r="W53" s="166" t="s">
        <v>37</v>
      </c>
      <c r="X53" s="166"/>
      <c r="Y53" s="175">
        <v>30</v>
      </c>
      <c r="Z53" s="175"/>
      <c r="AA53" s="166" t="s">
        <v>38</v>
      </c>
      <c r="AB53" s="166"/>
      <c r="AC53" s="95" t="s">
        <v>45</v>
      </c>
      <c r="AE53" s="176" t="s">
        <v>10</v>
      </c>
      <c r="AF53" s="176"/>
      <c r="AG53" s="176"/>
      <c r="AH53" s="176"/>
      <c r="AI53" s="170">
        <v>897530</v>
      </c>
      <c r="AJ53" s="170"/>
      <c r="AK53" s="170"/>
      <c r="AL53" s="170"/>
      <c r="AM53" s="170"/>
      <c r="AN53" s="170"/>
      <c r="AO53" s="170"/>
      <c r="AP53" s="171" t="s">
        <v>39</v>
      </c>
      <c r="AQ53" s="171"/>
      <c r="AR53" s="171"/>
      <c r="AS53" s="95" t="s">
        <v>48</v>
      </c>
      <c r="AT53" s="172">
        <v>-3216</v>
      </c>
      <c r="AU53" s="172"/>
      <c r="AV53" s="172"/>
      <c r="AW53" s="172"/>
      <c r="AX53" s="95" t="s">
        <v>45</v>
      </c>
    </row>
    <row r="54" spans="1:51" ht="13.5" customHeight="1" x14ac:dyDescent="0.15">
      <c r="E54" s="164" t="s">
        <v>41</v>
      </c>
      <c r="F54" s="164"/>
      <c r="G54" s="164"/>
      <c r="H54" s="164"/>
      <c r="I54" s="164"/>
      <c r="J54" s="173">
        <v>56</v>
      </c>
      <c r="K54" s="173"/>
      <c r="L54" s="173">
        <v>0</v>
      </c>
      <c r="M54" s="173"/>
      <c r="N54" s="14" t="s">
        <v>50</v>
      </c>
      <c r="O54" s="14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E54" s="166" t="s">
        <v>11</v>
      </c>
      <c r="AF54" s="166"/>
      <c r="AG54" s="166"/>
      <c r="AH54" s="166"/>
      <c r="AI54" s="167">
        <v>913191</v>
      </c>
      <c r="AJ54" s="167"/>
      <c r="AK54" s="167"/>
      <c r="AL54" s="167"/>
      <c r="AM54" s="167"/>
      <c r="AN54" s="167"/>
      <c r="AO54" s="167"/>
      <c r="AP54" s="168" t="s">
        <v>39</v>
      </c>
      <c r="AQ54" s="168"/>
      <c r="AR54" s="168"/>
      <c r="AS54" s="95" t="s">
        <v>48</v>
      </c>
      <c r="AT54" s="169">
        <v>-3291</v>
      </c>
      <c r="AU54" s="169"/>
      <c r="AV54" s="169"/>
      <c r="AW54" s="169"/>
      <c r="AX54" s="95" t="s">
        <v>45</v>
      </c>
    </row>
    <row r="55" spans="1:51" ht="13.5" customHeight="1" x14ac:dyDescent="0.15">
      <c r="E55" s="164" t="s">
        <v>42</v>
      </c>
      <c r="F55" s="164"/>
      <c r="G55" s="164"/>
      <c r="H55" s="164"/>
      <c r="I55" s="164"/>
      <c r="J55" s="165">
        <v>87.5</v>
      </c>
      <c r="K55" s="165"/>
      <c r="L55" s="165">
        <v>0</v>
      </c>
      <c r="M55" s="165"/>
      <c r="N55" s="14" t="s">
        <v>51</v>
      </c>
      <c r="O55" s="14"/>
      <c r="AE55" s="166" t="s">
        <v>43</v>
      </c>
      <c r="AF55" s="166"/>
      <c r="AG55" s="166"/>
      <c r="AH55" s="166"/>
      <c r="AI55" s="167">
        <v>756808</v>
      </c>
      <c r="AJ55" s="167"/>
      <c r="AK55" s="167"/>
      <c r="AL55" s="167"/>
      <c r="AM55" s="167"/>
      <c r="AN55" s="167"/>
      <c r="AO55" s="167"/>
      <c r="AP55" s="168" t="s">
        <v>44</v>
      </c>
      <c r="AQ55" s="168"/>
      <c r="AR55" s="168"/>
      <c r="AS55" s="95" t="s">
        <v>48</v>
      </c>
      <c r="AT55" s="169">
        <v>254</v>
      </c>
      <c r="AU55" s="169"/>
      <c r="AV55" s="169"/>
      <c r="AW55" s="169"/>
      <c r="AX55" s="95" t="s">
        <v>45</v>
      </c>
    </row>
    <row r="56" spans="1:51" ht="13.5" customHeight="1" x14ac:dyDescent="0.15">
      <c r="AE56" s="160"/>
      <c r="AF56" s="160"/>
      <c r="AG56" s="160"/>
      <c r="AH56" s="160"/>
      <c r="AI56" s="160"/>
      <c r="AJ56" s="160"/>
      <c r="AK56" s="160"/>
      <c r="AL56" s="160"/>
      <c r="AM56" s="160"/>
      <c r="AN56" s="160"/>
      <c r="AO56" s="160"/>
      <c r="AP56" s="160"/>
      <c r="AQ56" s="160"/>
      <c r="AR56" s="160"/>
      <c r="AS56" s="160"/>
      <c r="AT56" s="160"/>
      <c r="AU56" s="160"/>
      <c r="AV56" s="160"/>
      <c r="AW56" s="160"/>
      <c r="AX56" s="160"/>
    </row>
  </sheetData>
  <mergeCells count="424">
    <mergeCell ref="AE56:AX56"/>
    <mergeCell ref="E55:I55"/>
    <mergeCell ref="J55:M55"/>
    <mergeCell ref="AE55:AH55"/>
    <mergeCell ref="AI55:AO55"/>
    <mergeCell ref="AP55:AR55"/>
    <mergeCell ref="AT55:AW55"/>
    <mergeCell ref="E54:I54"/>
    <mergeCell ref="J54:M54"/>
    <mergeCell ref="AE54:AH54"/>
    <mergeCell ref="AI54:AO54"/>
    <mergeCell ref="AP54:AR54"/>
    <mergeCell ref="AT54:AW54"/>
    <mergeCell ref="Y53:Z53"/>
    <mergeCell ref="AA53:AB53"/>
    <mergeCell ref="AE53:AH53"/>
    <mergeCell ref="AI53:AO53"/>
    <mergeCell ref="AP53:AR53"/>
    <mergeCell ref="AT53:AW53"/>
    <mergeCell ref="E53:I53"/>
    <mergeCell ref="J53:M53"/>
    <mergeCell ref="Q53:R53"/>
    <mergeCell ref="S53:T53"/>
    <mergeCell ref="U53:V53"/>
    <mergeCell ref="W53:X53"/>
    <mergeCell ref="Y52:Z52"/>
    <mergeCell ref="AA52:AB52"/>
    <mergeCell ref="AE52:AH52"/>
    <mergeCell ref="AI52:AO52"/>
    <mergeCell ref="AP52:AR52"/>
    <mergeCell ref="AT52:AW52"/>
    <mergeCell ref="E52:I52"/>
    <mergeCell ref="J52:M52"/>
    <mergeCell ref="Q52:R52"/>
    <mergeCell ref="S52:T52"/>
    <mergeCell ref="U52:V52"/>
    <mergeCell ref="W52:X52"/>
    <mergeCell ref="AP50:AQ50"/>
    <mergeCell ref="AR50:AS50"/>
    <mergeCell ref="AT50:AW50"/>
    <mergeCell ref="E51:I51"/>
    <mergeCell ref="J51:M51"/>
    <mergeCell ref="AT51:AW51"/>
    <mergeCell ref="AM47:AP47"/>
    <mergeCell ref="AQ47:AT47"/>
    <mergeCell ref="AU47:AX47"/>
    <mergeCell ref="AN48:AW48"/>
    <mergeCell ref="N50:O50"/>
    <mergeCell ref="P50:Q50"/>
    <mergeCell ref="AG50:AI50"/>
    <mergeCell ref="AJ50:AK50"/>
    <mergeCell ref="AL50:AM50"/>
    <mergeCell ref="AN50:AO50"/>
    <mergeCell ref="D47:I47"/>
    <mergeCell ref="K47:P47"/>
    <mergeCell ref="Q47:V47"/>
    <mergeCell ref="W47:AB47"/>
    <mergeCell ref="AC47:AH47"/>
    <mergeCell ref="AI47:AL47"/>
    <mergeCell ref="AC45:AH45"/>
    <mergeCell ref="AI45:AL45"/>
    <mergeCell ref="AM45:AP45"/>
    <mergeCell ref="AQ45:AT45"/>
    <mergeCell ref="AU45:AX45"/>
    <mergeCell ref="D46:I46"/>
    <mergeCell ref="K46:P46"/>
    <mergeCell ref="Q46:V46"/>
    <mergeCell ref="W46:AB46"/>
    <mergeCell ref="AC46:AH46"/>
    <mergeCell ref="AI46:AL46"/>
    <mergeCell ref="AM46:AP46"/>
    <mergeCell ref="AQ46:AT46"/>
    <mergeCell ref="AU46:AX46"/>
    <mergeCell ref="C40:D42"/>
    <mergeCell ref="F42:I42"/>
    <mergeCell ref="K42:P42"/>
    <mergeCell ref="Q42:V42"/>
    <mergeCell ref="W42:AB42"/>
    <mergeCell ref="D45:I45"/>
    <mergeCell ref="K45:P45"/>
    <mergeCell ref="Q45:V45"/>
    <mergeCell ref="W45:AB45"/>
    <mergeCell ref="F40:I40"/>
    <mergeCell ref="K40:P40"/>
    <mergeCell ref="Q40:V40"/>
    <mergeCell ref="W40:AB40"/>
    <mergeCell ref="AM43:AP43"/>
    <mergeCell ref="AQ43:AT43"/>
    <mergeCell ref="AU43:AX43"/>
    <mergeCell ref="D44:I44"/>
    <mergeCell ref="K44:P44"/>
    <mergeCell ref="Q44:V44"/>
    <mergeCell ref="W44:AB44"/>
    <mergeCell ref="AC44:AH44"/>
    <mergeCell ref="AI44:AL44"/>
    <mergeCell ref="AM44:AP44"/>
    <mergeCell ref="D43:I43"/>
    <mergeCell ref="K43:P43"/>
    <mergeCell ref="Q43:V43"/>
    <mergeCell ref="W43:AB43"/>
    <mergeCell ref="AC43:AH43"/>
    <mergeCell ref="AI43:AL43"/>
    <mergeCell ref="AQ44:AT44"/>
    <mergeCell ref="AU44:AX44"/>
    <mergeCell ref="AC40:AH40"/>
    <mergeCell ref="AI40:AL40"/>
    <mergeCell ref="AM40:AP40"/>
    <mergeCell ref="AQ40:AT40"/>
    <mergeCell ref="AU42:AX42"/>
    <mergeCell ref="F41:I41"/>
    <mergeCell ref="K41:P41"/>
    <mergeCell ref="Q41:V41"/>
    <mergeCell ref="W41:AB41"/>
    <mergeCell ref="AC41:AH41"/>
    <mergeCell ref="AI41:AL41"/>
    <mergeCell ref="AM41:AP41"/>
    <mergeCell ref="AQ41:AT41"/>
    <mergeCell ref="AU41:AX41"/>
    <mergeCell ref="AC42:AH42"/>
    <mergeCell ref="AI42:AL42"/>
    <mergeCell ref="AM42:AP42"/>
    <mergeCell ref="AQ42:AT42"/>
    <mergeCell ref="AU40:AX40"/>
    <mergeCell ref="AU37:AX37"/>
    <mergeCell ref="AM38:AP38"/>
    <mergeCell ref="AQ38:AT38"/>
    <mergeCell ref="AU38:AX38"/>
    <mergeCell ref="F39:I39"/>
    <mergeCell ref="K39:P39"/>
    <mergeCell ref="Q39:V39"/>
    <mergeCell ref="W39:AB39"/>
    <mergeCell ref="AC39:AH39"/>
    <mergeCell ref="AI39:AL39"/>
    <mergeCell ref="AM39:AP39"/>
    <mergeCell ref="F38:I38"/>
    <mergeCell ref="K38:P38"/>
    <mergeCell ref="Q38:V38"/>
    <mergeCell ref="W38:AB38"/>
    <mergeCell ref="AC38:AH38"/>
    <mergeCell ref="AI38:AL38"/>
    <mergeCell ref="AQ39:AT39"/>
    <mergeCell ref="AU39:AX39"/>
    <mergeCell ref="AU35:AX35"/>
    <mergeCell ref="F36:I36"/>
    <mergeCell ref="K36:P36"/>
    <mergeCell ref="Q36:V36"/>
    <mergeCell ref="W36:AB36"/>
    <mergeCell ref="AC36:AH36"/>
    <mergeCell ref="AI36:AL36"/>
    <mergeCell ref="AM36:AP36"/>
    <mergeCell ref="AQ36:AT36"/>
    <mergeCell ref="AU36:AX36"/>
    <mergeCell ref="C35:D39"/>
    <mergeCell ref="F35:I35"/>
    <mergeCell ref="K35:P35"/>
    <mergeCell ref="Q35:V35"/>
    <mergeCell ref="W35:AB35"/>
    <mergeCell ref="AC35:AH35"/>
    <mergeCell ref="AI35:AL35"/>
    <mergeCell ref="AM35:AP35"/>
    <mergeCell ref="AQ35:AT35"/>
    <mergeCell ref="F37:I37"/>
    <mergeCell ref="K37:P37"/>
    <mergeCell ref="Q37:V37"/>
    <mergeCell ref="W37:AB37"/>
    <mergeCell ref="AC37:AH37"/>
    <mergeCell ref="AI37:AL37"/>
    <mergeCell ref="AM37:AP37"/>
    <mergeCell ref="AQ37:AT37"/>
    <mergeCell ref="AM33:AP33"/>
    <mergeCell ref="AQ33:AT33"/>
    <mergeCell ref="AU33:AX33"/>
    <mergeCell ref="D34:I34"/>
    <mergeCell ref="K34:P34"/>
    <mergeCell ref="Q34:V34"/>
    <mergeCell ref="W34:AB34"/>
    <mergeCell ref="AC34:AH34"/>
    <mergeCell ref="AI34:AL34"/>
    <mergeCell ref="AM34:AP34"/>
    <mergeCell ref="D33:I33"/>
    <mergeCell ref="K33:P33"/>
    <mergeCell ref="Q33:V33"/>
    <mergeCell ref="W33:AB33"/>
    <mergeCell ref="AC33:AH33"/>
    <mergeCell ref="AI33:AL33"/>
    <mergeCell ref="AQ34:AT34"/>
    <mergeCell ref="AU34:AX34"/>
    <mergeCell ref="C32:E32"/>
    <mergeCell ref="K32:P32"/>
    <mergeCell ref="Q32:V32"/>
    <mergeCell ref="W32:AB32"/>
    <mergeCell ref="AI32:AL32"/>
    <mergeCell ref="AM32:AP32"/>
    <mergeCell ref="AV30:AX30"/>
    <mergeCell ref="F31:G32"/>
    <mergeCell ref="H31:J31"/>
    <mergeCell ref="L31:AA31"/>
    <mergeCell ref="AC31:AH32"/>
    <mergeCell ref="AI31:AX31"/>
    <mergeCell ref="AQ32:AT32"/>
    <mergeCell ref="AU32:AX32"/>
    <mergeCell ref="E26:I26"/>
    <mergeCell ref="J26:M26"/>
    <mergeCell ref="AE26:AH26"/>
    <mergeCell ref="AI26:AO26"/>
    <mergeCell ref="AP26:AR26"/>
    <mergeCell ref="AT26:AW26"/>
    <mergeCell ref="AE27:AX27"/>
    <mergeCell ref="F30:AC30"/>
    <mergeCell ref="AG30:AI30"/>
    <mergeCell ref="AJ30:AK30"/>
    <mergeCell ref="AL30:AM30"/>
    <mergeCell ref="AN30:AO30"/>
    <mergeCell ref="AP30:AQ30"/>
    <mergeCell ref="AR30:AS30"/>
    <mergeCell ref="AT30:AU30"/>
    <mergeCell ref="AI24:AO24"/>
    <mergeCell ref="AP24:AR24"/>
    <mergeCell ref="AT24:AW24"/>
    <mergeCell ref="E25:I25"/>
    <mergeCell ref="J25:M25"/>
    <mergeCell ref="Q25:R25"/>
    <mergeCell ref="S25:T25"/>
    <mergeCell ref="U25:V25"/>
    <mergeCell ref="W25:X25"/>
    <mergeCell ref="Y25:Z25"/>
    <mergeCell ref="AA25:AB25"/>
    <mergeCell ref="AE25:AH25"/>
    <mergeCell ref="AI25:AO25"/>
    <mergeCell ref="AP25:AR25"/>
    <mergeCell ref="AT25:AW25"/>
    <mergeCell ref="E24:I24"/>
    <mergeCell ref="J24:M24"/>
    <mergeCell ref="Q24:R24"/>
    <mergeCell ref="S24:T24"/>
    <mergeCell ref="U24:V24"/>
    <mergeCell ref="W24:X24"/>
    <mergeCell ref="Y24:Z24"/>
    <mergeCell ref="AA24:AB24"/>
    <mergeCell ref="AE24:AH24"/>
    <mergeCell ref="E22:I22"/>
    <mergeCell ref="J22:M22"/>
    <mergeCell ref="AT22:AW22"/>
    <mergeCell ref="E23:I23"/>
    <mergeCell ref="J23:M23"/>
    <mergeCell ref="Q23:R23"/>
    <mergeCell ref="S23:T23"/>
    <mergeCell ref="U23:V23"/>
    <mergeCell ref="AT23:AW23"/>
    <mergeCell ref="W23:X23"/>
    <mergeCell ref="Y23:Z23"/>
    <mergeCell ref="AA23:AB23"/>
    <mergeCell ref="AE23:AH23"/>
    <mergeCell ref="AI23:AO23"/>
    <mergeCell ref="AP23:AR23"/>
    <mergeCell ref="AN19:AW19"/>
    <mergeCell ref="N21:O21"/>
    <mergeCell ref="P21:Q21"/>
    <mergeCell ref="AG21:AI21"/>
    <mergeCell ref="AJ21:AK21"/>
    <mergeCell ref="AL21:AM21"/>
    <mergeCell ref="AN21:AO21"/>
    <mergeCell ref="AP21:AQ21"/>
    <mergeCell ref="AR21:AS21"/>
    <mergeCell ref="AT21:AW21"/>
    <mergeCell ref="AM17:AP17"/>
    <mergeCell ref="AQ17:AT17"/>
    <mergeCell ref="AU17:AX17"/>
    <mergeCell ref="D18:I18"/>
    <mergeCell ref="K18:P18"/>
    <mergeCell ref="Q18:V18"/>
    <mergeCell ref="W18:AB18"/>
    <mergeCell ref="AC18:AH18"/>
    <mergeCell ref="AI18:AL18"/>
    <mergeCell ref="AM18:AP18"/>
    <mergeCell ref="D17:I17"/>
    <mergeCell ref="K17:P17"/>
    <mergeCell ref="Q17:V17"/>
    <mergeCell ref="W17:AB17"/>
    <mergeCell ref="AC17:AH17"/>
    <mergeCell ref="AI17:AL17"/>
    <mergeCell ref="AQ18:AT18"/>
    <mergeCell ref="AU18:AX18"/>
    <mergeCell ref="D16:I16"/>
    <mergeCell ref="K16:P16"/>
    <mergeCell ref="Q16:V16"/>
    <mergeCell ref="W16:AB16"/>
    <mergeCell ref="AC16:AH16"/>
    <mergeCell ref="AI16:AL16"/>
    <mergeCell ref="AM16:AP16"/>
    <mergeCell ref="AQ16:AT16"/>
    <mergeCell ref="AU16:AX16"/>
    <mergeCell ref="D15:I15"/>
    <mergeCell ref="K15:P15"/>
    <mergeCell ref="Q15:V15"/>
    <mergeCell ref="W15:AB15"/>
    <mergeCell ref="AC15:AH15"/>
    <mergeCell ref="AI15:AL15"/>
    <mergeCell ref="AM15:AP15"/>
    <mergeCell ref="AQ15:AT15"/>
    <mergeCell ref="AU15:AX15"/>
    <mergeCell ref="AU13:AX13"/>
    <mergeCell ref="D14:I14"/>
    <mergeCell ref="K14:P14"/>
    <mergeCell ref="Q14:V14"/>
    <mergeCell ref="W14:AB14"/>
    <mergeCell ref="AC14:AH14"/>
    <mergeCell ref="AI14:AL14"/>
    <mergeCell ref="AM14:AP14"/>
    <mergeCell ref="F13:I13"/>
    <mergeCell ref="K13:P13"/>
    <mergeCell ref="Q13:V13"/>
    <mergeCell ref="W13:AB13"/>
    <mergeCell ref="AC13:AH13"/>
    <mergeCell ref="AI13:AL13"/>
    <mergeCell ref="AQ14:AT14"/>
    <mergeCell ref="AU14:AX14"/>
    <mergeCell ref="C11:D13"/>
    <mergeCell ref="AM13:AP13"/>
    <mergeCell ref="AQ13:AT13"/>
    <mergeCell ref="AU11:AX11"/>
    <mergeCell ref="F12:I12"/>
    <mergeCell ref="K12:P12"/>
    <mergeCell ref="Q12:V12"/>
    <mergeCell ref="W12:AB12"/>
    <mergeCell ref="AC12:AH12"/>
    <mergeCell ref="AI12:AL12"/>
    <mergeCell ref="AM12:AP12"/>
    <mergeCell ref="AQ12:AT12"/>
    <mergeCell ref="AU12:AX12"/>
    <mergeCell ref="F11:I11"/>
    <mergeCell ref="K11:P11"/>
    <mergeCell ref="Q11:V11"/>
    <mergeCell ref="W11:AB11"/>
    <mergeCell ref="AC11:AH11"/>
    <mergeCell ref="AI11:AL11"/>
    <mergeCell ref="AM11:AP11"/>
    <mergeCell ref="AQ11:AT11"/>
    <mergeCell ref="AQ9:AT9"/>
    <mergeCell ref="AU9:AX9"/>
    <mergeCell ref="F10:I10"/>
    <mergeCell ref="K10:P10"/>
    <mergeCell ref="Q10:V10"/>
    <mergeCell ref="W10:AB10"/>
    <mergeCell ref="AC10:AH10"/>
    <mergeCell ref="AI10:AL10"/>
    <mergeCell ref="AM10:AP10"/>
    <mergeCell ref="AQ10:AT10"/>
    <mergeCell ref="AU10:AX10"/>
    <mergeCell ref="K9:P9"/>
    <mergeCell ref="Q9:V9"/>
    <mergeCell ref="W9:AB9"/>
    <mergeCell ref="AC9:AH9"/>
    <mergeCell ref="AI9:AL9"/>
    <mergeCell ref="AM9:AP9"/>
    <mergeCell ref="AM8:AP8"/>
    <mergeCell ref="AQ8:AT8"/>
    <mergeCell ref="AU8:AX8"/>
    <mergeCell ref="F9:I9"/>
    <mergeCell ref="D5:I5"/>
    <mergeCell ref="K5:P5"/>
    <mergeCell ref="Q5:V5"/>
    <mergeCell ref="W5:AB5"/>
    <mergeCell ref="AC5:AH5"/>
    <mergeCell ref="AI5:AL5"/>
    <mergeCell ref="AM5:AP5"/>
    <mergeCell ref="AQ5:AT5"/>
    <mergeCell ref="F8:I8"/>
    <mergeCell ref="K8:P8"/>
    <mergeCell ref="Q8:V8"/>
    <mergeCell ref="W8:AB8"/>
    <mergeCell ref="AC8:AH8"/>
    <mergeCell ref="AI8:AL8"/>
    <mergeCell ref="AU5:AX5"/>
    <mergeCell ref="C6:D10"/>
    <mergeCell ref="F6:I6"/>
    <mergeCell ref="K6:P6"/>
    <mergeCell ref="Q6:V6"/>
    <mergeCell ref="W6:AB6"/>
    <mergeCell ref="C3:E3"/>
    <mergeCell ref="K3:P3"/>
    <mergeCell ref="Q3:V3"/>
    <mergeCell ref="W3:AB3"/>
    <mergeCell ref="AI3:AL3"/>
    <mergeCell ref="AM3:AP3"/>
    <mergeCell ref="AQ7:AT7"/>
    <mergeCell ref="AU7:AX7"/>
    <mergeCell ref="AC6:AH6"/>
    <mergeCell ref="AI6:AL6"/>
    <mergeCell ref="AM6:AP6"/>
    <mergeCell ref="AQ6:AT6"/>
    <mergeCell ref="AU6:AX6"/>
    <mergeCell ref="F7:I7"/>
    <mergeCell ref="K7:P7"/>
    <mergeCell ref="Q7:V7"/>
    <mergeCell ref="W7:AB7"/>
    <mergeCell ref="AC7:AH7"/>
    <mergeCell ref="AI7:AL7"/>
    <mergeCell ref="AM7:AP7"/>
    <mergeCell ref="AQ3:AT3"/>
    <mergeCell ref="AU3:AX3"/>
    <mergeCell ref="D4:I4"/>
    <mergeCell ref="AQ4:AT4"/>
    <mergeCell ref="AU4:AX4"/>
    <mergeCell ref="AR1:AS1"/>
    <mergeCell ref="AT1:AU1"/>
    <mergeCell ref="AV1:AX1"/>
    <mergeCell ref="F2:G3"/>
    <mergeCell ref="H2:J2"/>
    <mergeCell ref="L2:AA2"/>
    <mergeCell ref="AC2:AH3"/>
    <mergeCell ref="AI2:AX2"/>
    <mergeCell ref="F1:AC1"/>
    <mergeCell ref="AG1:AI1"/>
    <mergeCell ref="AJ1:AK1"/>
    <mergeCell ref="AL1:AM1"/>
    <mergeCell ref="AN1:AO1"/>
    <mergeCell ref="AP1:AQ1"/>
    <mergeCell ref="K4:P4"/>
    <mergeCell ref="Q4:V4"/>
    <mergeCell ref="W4:AB4"/>
    <mergeCell ref="AC4:AH4"/>
    <mergeCell ref="AI4:AL4"/>
    <mergeCell ref="AM4:AP4"/>
  </mergeCells>
  <phoneticPr fontId="2"/>
  <pageMargins left="0.31496062992125984" right="0.19685039370078741" top="0.31496062992125984" bottom="0.19685039370078741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6"/>
  <sheetViews>
    <sheetView zoomScaleNormal="100" workbookViewId="0">
      <selection activeCell="G52" sqref="G52"/>
    </sheetView>
  </sheetViews>
  <sheetFormatPr defaultRowHeight="12" x14ac:dyDescent="0.15"/>
  <cols>
    <col min="1" max="45" width="1.625" style="2" customWidth="1"/>
    <col min="46" max="46" width="2.25" style="2" customWidth="1"/>
    <col min="47" max="51" width="1.625" style="2" customWidth="1"/>
    <col min="52" max="16384" width="9" style="2"/>
  </cols>
  <sheetData>
    <row r="1" spans="3:50" ht="13.5" customHeight="1" x14ac:dyDescent="0.15">
      <c r="C1" s="1"/>
      <c r="D1" s="22"/>
      <c r="E1" s="22"/>
      <c r="F1" s="234" t="s">
        <v>0</v>
      </c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1"/>
      <c r="AE1" s="21"/>
      <c r="AF1" s="22"/>
      <c r="AG1" s="235" t="s">
        <v>53</v>
      </c>
      <c r="AH1" s="235"/>
      <c r="AI1" s="235"/>
      <c r="AJ1" s="236">
        <v>3</v>
      </c>
      <c r="AK1" s="236"/>
      <c r="AL1" s="235" t="s">
        <v>1</v>
      </c>
      <c r="AM1" s="235"/>
      <c r="AN1" s="236">
        <v>4</v>
      </c>
      <c r="AO1" s="236"/>
      <c r="AP1" s="235" t="s">
        <v>2</v>
      </c>
      <c r="AQ1" s="235"/>
      <c r="AR1" s="236">
        <v>1</v>
      </c>
      <c r="AS1" s="236"/>
      <c r="AT1" s="237" t="s">
        <v>3</v>
      </c>
      <c r="AU1" s="237"/>
      <c r="AV1" s="237" t="s">
        <v>4</v>
      </c>
      <c r="AW1" s="237"/>
      <c r="AX1" s="238"/>
    </row>
    <row r="2" spans="3:50" ht="13.5" customHeight="1" x14ac:dyDescent="0.15">
      <c r="C2" s="20"/>
      <c r="D2" s="19"/>
      <c r="E2" s="19"/>
      <c r="F2" s="176" t="s">
        <v>46</v>
      </c>
      <c r="G2" s="176"/>
      <c r="H2" s="223" t="s">
        <v>5</v>
      </c>
      <c r="I2" s="223"/>
      <c r="J2" s="224"/>
      <c r="K2" s="3"/>
      <c r="L2" s="217" t="s">
        <v>6</v>
      </c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4"/>
      <c r="AC2" s="225" t="s">
        <v>7</v>
      </c>
      <c r="AD2" s="176"/>
      <c r="AE2" s="176"/>
      <c r="AF2" s="176"/>
      <c r="AG2" s="176"/>
      <c r="AH2" s="226"/>
      <c r="AI2" s="229" t="s">
        <v>8</v>
      </c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1"/>
    </row>
    <row r="3" spans="3:50" ht="13.5" customHeight="1" x14ac:dyDescent="0.15">
      <c r="C3" s="232" t="s">
        <v>9</v>
      </c>
      <c r="D3" s="233"/>
      <c r="E3" s="233"/>
      <c r="F3" s="177"/>
      <c r="G3" s="177"/>
      <c r="H3" s="16"/>
      <c r="I3" s="16"/>
      <c r="J3" s="24"/>
      <c r="K3" s="214" t="s">
        <v>10</v>
      </c>
      <c r="L3" s="180"/>
      <c r="M3" s="180"/>
      <c r="N3" s="180"/>
      <c r="O3" s="180"/>
      <c r="P3" s="215"/>
      <c r="Q3" s="214" t="s">
        <v>11</v>
      </c>
      <c r="R3" s="180"/>
      <c r="S3" s="180"/>
      <c r="T3" s="180"/>
      <c r="U3" s="180"/>
      <c r="V3" s="215"/>
      <c r="W3" s="214" t="s">
        <v>12</v>
      </c>
      <c r="X3" s="180"/>
      <c r="Y3" s="180"/>
      <c r="Z3" s="180"/>
      <c r="AA3" s="180"/>
      <c r="AB3" s="215"/>
      <c r="AC3" s="227"/>
      <c r="AD3" s="177"/>
      <c r="AE3" s="177"/>
      <c r="AF3" s="177"/>
      <c r="AG3" s="177"/>
      <c r="AH3" s="228"/>
      <c r="AI3" s="214" t="s">
        <v>10</v>
      </c>
      <c r="AJ3" s="180"/>
      <c r="AK3" s="180"/>
      <c r="AL3" s="215"/>
      <c r="AM3" s="214" t="s">
        <v>11</v>
      </c>
      <c r="AN3" s="180"/>
      <c r="AO3" s="180"/>
      <c r="AP3" s="215"/>
      <c r="AQ3" s="214" t="s">
        <v>12</v>
      </c>
      <c r="AR3" s="180"/>
      <c r="AS3" s="180"/>
      <c r="AT3" s="215"/>
      <c r="AU3" s="216" t="s">
        <v>13</v>
      </c>
      <c r="AV3" s="217"/>
      <c r="AW3" s="217"/>
      <c r="AX3" s="218"/>
    </row>
    <row r="4" spans="3:50" ht="13.5" customHeight="1" thickBot="1" x14ac:dyDescent="0.2">
      <c r="C4" s="5"/>
      <c r="D4" s="219" t="s">
        <v>14</v>
      </c>
      <c r="E4" s="219"/>
      <c r="F4" s="219"/>
      <c r="G4" s="219"/>
      <c r="H4" s="219"/>
      <c r="I4" s="219"/>
      <c r="J4" s="6"/>
      <c r="K4" s="220">
        <f>SUM(K5:P9,K11:P12,K14:P18)</f>
        <v>6327</v>
      </c>
      <c r="L4" s="221"/>
      <c r="M4" s="221"/>
      <c r="N4" s="221"/>
      <c r="O4" s="221"/>
      <c r="P4" s="222"/>
      <c r="Q4" s="220">
        <f>SUM(Q5:V9,Q11:V12,Q14:V18)</f>
        <v>6158</v>
      </c>
      <c r="R4" s="221"/>
      <c r="S4" s="221"/>
      <c r="T4" s="221"/>
      <c r="U4" s="221"/>
      <c r="V4" s="222"/>
      <c r="W4" s="220">
        <f>SUM(W5:AB9,W11:AB12,W14:AB18)</f>
        <v>12485</v>
      </c>
      <c r="X4" s="221"/>
      <c r="Y4" s="221"/>
      <c r="Z4" s="221"/>
      <c r="AA4" s="221"/>
      <c r="AB4" s="222"/>
      <c r="AC4" s="220">
        <f>SUM(AC5:AH9,AC11:AH12,AC14:AH18)</f>
        <v>5376</v>
      </c>
      <c r="AD4" s="221"/>
      <c r="AE4" s="221"/>
      <c r="AF4" s="221"/>
      <c r="AG4" s="221"/>
      <c r="AH4" s="222"/>
      <c r="AI4" s="220">
        <f>SUM(AI5:AL9,AI11:AL12,AI14:AL18)</f>
        <v>-29</v>
      </c>
      <c r="AJ4" s="221"/>
      <c r="AK4" s="221"/>
      <c r="AL4" s="222"/>
      <c r="AM4" s="220">
        <f>SUM(AM5:AP9,AM11:AP12,AM14:AP18)</f>
        <v>-11</v>
      </c>
      <c r="AN4" s="221"/>
      <c r="AO4" s="221"/>
      <c r="AP4" s="222"/>
      <c r="AQ4" s="220">
        <f>SUM(AQ5:AT9,AQ11:AT12,AQ14:AT18)</f>
        <v>-40</v>
      </c>
      <c r="AR4" s="221"/>
      <c r="AS4" s="221"/>
      <c r="AT4" s="222"/>
      <c r="AU4" s="220">
        <f>SUM(AU5:AX9,AU11:AX12,AU14:AX18)</f>
        <v>1</v>
      </c>
      <c r="AV4" s="221"/>
      <c r="AW4" s="221"/>
      <c r="AX4" s="222"/>
    </row>
    <row r="5" spans="3:50" ht="13.5" customHeight="1" thickTop="1" x14ac:dyDescent="0.15">
      <c r="C5" s="23"/>
      <c r="D5" s="210" t="s">
        <v>15</v>
      </c>
      <c r="E5" s="210"/>
      <c r="F5" s="210"/>
      <c r="G5" s="210"/>
      <c r="H5" s="210"/>
      <c r="I5" s="210"/>
      <c r="J5" s="24"/>
      <c r="K5" s="211">
        <v>2274</v>
      </c>
      <c r="L5" s="212"/>
      <c r="M5" s="212"/>
      <c r="N5" s="212"/>
      <c r="O5" s="212"/>
      <c r="P5" s="213"/>
      <c r="Q5" s="211">
        <v>2290</v>
      </c>
      <c r="R5" s="212"/>
      <c r="S5" s="212"/>
      <c r="T5" s="212"/>
      <c r="U5" s="212"/>
      <c r="V5" s="213"/>
      <c r="W5" s="211">
        <f>SUM(K5:V5)</f>
        <v>4564</v>
      </c>
      <c r="X5" s="212"/>
      <c r="Y5" s="212"/>
      <c r="Z5" s="212"/>
      <c r="AA5" s="212"/>
      <c r="AB5" s="213"/>
      <c r="AC5" s="211">
        <v>1984</v>
      </c>
      <c r="AD5" s="212"/>
      <c r="AE5" s="212"/>
      <c r="AF5" s="212"/>
      <c r="AG5" s="212"/>
      <c r="AH5" s="213"/>
      <c r="AI5" s="211">
        <v>-21</v>
      </c>
      <c r="AJ5" s="212"/>
      <c r="AK5" s="212"/>
      <c r="AL5" s="213"/>
      <c r="AM5" s="211">
        <v>-7</v>
      </c>
      <c r="AN5" s="212"/>
      <c r="AO5" s="212"/>
      <c r="AP5" s="213"/>
      <c r="AQ5" s="211">
        <f>AI5+AM5</f>
        <v>-28</v>
      </c>
      <c r="AR5" s="212"/>
      <c r="AS5" s="212"/>
      <c r="AT5" s="213"/>
      <c r="AU5" s="211">
        <v>-6</v>
      </c>
      <c r="AV5" s="212"/>
      <c r="AW5" s="212"/>
      <c r="AX5" s="213"/>
    </row>
    <row r="6" spans="3:50" ht="13.5" customHeight="1" x14ac:dyDescent="0.15">
      <c r="C6" s="204" t="s">
        <v>16</v>
      </c>
      <c r="D6" s="205"/>
      <c r="E6" s="7"/>
      <c r="F6" s="195" t="s">
        <v>17</v>
      </c>
      <c r="G6" s="195"/>
      <c r="H6" s="195"/>
      <c r="I6" s="195"/>
      <c r="J6" s="8"/>
      <c r="K6" s="196">
        <v>1164</v>
      </c>
      <c r="L6" s="197"/>
      <c r="M6" s="197"/>
      <c r="N6" s="197"/>
      <c r="O6" s="197"/>
      <c r="P6" s="198"/>
      <c r="Q6" s="196">
        <v>1274</v>
      </c>
      <c r="R6" s="197"/>
      <c r="S6" s="197"/>
      <c r="T6" s="197"/>
      <c r="U6" s="197"/>
      <c r="V6" s="198"/>
      <c r="W6" s="196">
        <f>K6+Q6</f>
        <v>2438</v>
      </c>
      <c r="X6" s="197"/>
      <c r="Y6" s="197"/>
      <c r="Z6" s="197"/>
      <c r="AA6" s="197"/>
      <c r="AB6" s="198"/>
      <c r="AC6" s="196">
        <v>955</v>
      </c>
      <c r="AD6" s="197"/>
      <c r="AE6" s="197"/>
      <c r="AF6" s="197"/>
      <c r="AG6" s="197"/>
      <c r="AH6" s="198"/>
      <c r="AI6" s="196">
        <v>-6</v>
      </c>
      <c r="AJ6" s="197"/>
      <c r="AK6" s="197"/>
      <c r="AL6" s="198"/>
      <c r="AM6" s="196">
        <v>9</v>
      </c>
      <c r="AN6" s="197"/>
      <c r="AO6" s="197"/>
      <c r="AP6" s="198"/>
      <c r="AQ6" s="196">
        <f>AI6+AM6</f>
        <v>3</v>
      </c>
      <c r="AR6" s="197"/>
      <c r="AS6" s="197"/>
      <c r="AT6" s="198"/>
      <c r="AU6" s="196">
        <v>2</v>
      </c>
      <c r="AV6" s="197"/>
      <c r="AW6" s="197"/>
      <c r="AX6" s="198"/>
    </row>
    <row r="7" spans="3:50" ht="13.5" customHeight="1" x14ac:dyDescent="0.15">
      <c r="C7" s="206"/>
      <c r="D7" s="207"/>
      <c r="E7" s="9"/>
      <c r="F7" s="200" t="s">
        <v>18</v>
      </c>
      <c r="G7" s="200"/>
      <c r="H7" s="200"/>
      <c r="I7" s="200"/>
      <c r="J7" s="10"/>
      <c r="K7" s="201">
        <v>291</v>
      </c>
      <c r="L7" s="202"/>
      <c r="M7" s="202"/>
      <c r="N7" s="202"/>
      <c r="O7" s="202"/>
      <c r="P7" s="203"/>
      <c r="Q7" s="201">
        <v>309</v>
      </c>
      <c r="R7" s="202"/>
      <c r="S7" s="202"/>
      <c r="T7" s="202"/>
      <c r="U7" s="202"/>
      <c r="V7" s="203"/>
      <c r="W7" s="201">
        <f>K7+Q7</f>
        <v>600</v>
      </c>
      <c r="X7" s="202"/>
      <c r="Y7" s="202"/>
      <c r="Z7" s="202"/>
      <c r="AA7" s="202"/>
      <c r="AB7" s="203"/>
      <c r="AC7" s="201">
        <v>219</v>
      </c>
      <c r="AD7" s="202"/>
      <c r="AE7" s="202"/>
      <c r="AF7" s="202"/>
      <c r="AG7" s="202"/>
      <c r="AH7" s="203"/>
      <c r="AI7" s="201">
        <v>0</v>
      </c>
      <c r="AJ7" s="202"/>
      <c r="AK7" s="202"/>
      <c r="AL7" s="203"/>
      <c r="AM7" s="201">
        <v>-1</v>
      </c>
      <c r="AN7" s="202"/>
      <c r="AO7" s="202"/>
      <c r="AP7" s="203"/>
      <c r="AQ7" s="201">
        <f>AI7+AM7</f>
        <v>-1</v>
      </c>
      <c r="AR7" s="202"/>
      <c r="AS7" s="202"/>
      <c r="AT7" s="203"/>
      <c r="AU7" s="201">
        <v>0</v>
      </c>
      <c r="AV7" s="202"/>
      <c r="AW7" s="202"/>
      <c r="AX7" s="203"/>
    </row>
    <row r="8" spans="3:50" ht="13.5" customHeight="1" x14ac:dyDescent="0.15">
      <c r="C8" s="206"/>
      <c r="D8" s="207"/>
      <c r="E8" s="9"/>
      <c r="F8" s="200" t="s">
        <v>19</v>
      </c>
      <c r="G8" s="200"/>
      <c r="H8" s="200"/>
      <c r="I8" s="200"/>
      <c r="J8" s="10"/>
      <c r="K8" s="253">
        <v>441</v>
      </c>
      <c r="L8" s="254"/>
      <c r="M8" s="254"/>
      <c r="N8" s="254"/>
      <c r="O8" s="254"/>
      <c r="P8" s="255"/>
      <c r="Q8" s="201">
        <v>430</v>
      </c>
      <c r="R8" s="202"/>
      <c r="S8" s="202"/>
      <c r="T8" s="202"/>
      <c r="U8" s="202"/>
      <c r="V8" s="203"/>
      <c r="W8" s="201">
        <f>K8+Q8</f>
        <v>871</v>
      </c>
      <c r="X8" s="202"/>
      <c r="Y8" s="202"/>
      <c r="Z8" s="202"/>
      <c r="AA8" s="202"/>
      <c r="AB8" s="203"/>
      <c r="AC8" s="201">
        <v>379</v>
      </c>
      <c r="AD8" s="202"/>
      <c r="AE8" s="202"/>
      <c r="AF8" s="202"/>
      <c r="AG8" s="202"/>
      <c r="AH8" s="203"/>
      <c r="AI8" s="201">
        <v>-1</v>
      </c>
      <c r="AJ8" s="202"/>
      <c r="AK8" s="202"/>
      <c r="AL8" s="203"/>
      <c r="AM8" s="201">
        <v>-1</v>
      </c>
      <c r="AN8" s="202"/>
      <c r="AO8" s="202"/>
      <c r="AP8" s="203"/>
      <c r="AQ8" s="201">
        <f>AI8+AM8</f>
        <v>-2</v>
      </c>
      <c r="AR8" s="202"/>
      <c r="AS8" s="202"/>
      <c r="AT8" s="203"/>
      <c r="AU8" s="201">
        <v>-1</v>
      </c>
      <c r="AV8" s="202"/>
      <c r="AW8" s="202"/>
      <c r="AX8" s="203"/>
    </row>
    <row r="9" spans="3:50" ht="13.5" customHeight="1" x14ac:dyDescent="0.15">
      <c r="C9" s="206"/>
      <c r="D9" s="207"/>
      <c r="E9" s="11"/>
      <c r="F9" s="199" t="s">
        <v>20</v>
      </c>
      <c r="G9" s="199"/>
      <c r="H9" s="199"/>
      <c r="I9" s="199"/>
      <c r="J9" s="12"/>
      <c r="K9" s="186">
        <v>131</v>
      </c>
      <c r="L9" s="187"/>
      <c r="M9" s="187"/>
      <c r="N9" s="187"/>
      <c r="O9" s="187"/>
      <c r="P9" s="188"/>
      <c r="Q9" s="186">
        <v>139</v>
      </c>
      <c r="R9" s="187"/>
      <c r="S9" s="187"/>
      <c r="T9" s="187"/>
      <c r="U9" s="187"/>
      <c r="V9" s="188"/>
      <c r="W9" s="186">
        <f>K9+Q9</f>
        <v>270</v>
      </c>
      <c r="X9" s="187"/>
      <c r="Y9" s="187"/>
      <c r="Z9" s="187"/>
      <c r="AA9" s="187"/>
      <c r="AB9" s="188"/>
      <c r="AC9" s="186">
        <v>100</v>
      </c>
      <c r="AD9" s="187"/>
      <c r="AE9" s="187"/>
      <c r="AF9" s="187"/>
      <c r="AG9" s="187"/>
      <c r="AH9" s="188"/>
      <c r="AI9" s="186">
        <v>0</v>
      </c>
      <c r="AJ9" s="187"/>
      <c r="AK9" s="187"/>
      <c r="AL9" s="188"/>
      <c r="AM9" s="186">
        <v>-1</v>
      </c>
      <c r="AN9" s="187"/>
      <c r="AO9" s="187"/>
      <c r="AP9" s="188"/>
      <c r="AQ9" s="186">
        <f t="shared" ref="AQ9:AQ18" si="0">AI9+AM9</f>
        <v>-1</v>
      </c>
      <c r="AR9" s="187"/>
      <c r="AS9" s="187"/>
      <c r="AT9" s="188"/>
      <c r="AU9" s="186">
        <v>0</v>
      </c>
      <c r="AV9" s="187"/>
      <c r="AW9" s="187"/>
      <c r="AX9" s="188"/>
    </row>
    <row r="10" spans="3:50" ht="13.5" customHeight="1" x14ac:dyDescent="0.15">
      <c r="C10" s="208"/>
      <c r="D10" s="209"/>
      <c r="E10" s="18"/>
      <c r="F10" s="180" t="s">
        <v>12</v>
      </c>
      <c r="G10" s="180"/>
      <c r="H10" s="180"/>
      <c r="I10" s="180"/>
      <c r="J10" s="25"/>
      <c r="K10" s="183">
        <f>SUM(K6:P9)</f>
        <v>2027</v>
      </c>
      <c r="L10" s="184"/>
      <c r="M10" s="184"/>
      <c r="N10" s="184"/>
      <c r="O10" s="184"/>
      <c r="P10" s="185"/>
      <c r="Q10" s="183">
        <f>SUM(Q6:V9)</f>
        <v>2152</v>
      </c>
      <c r="R10" s="184"/>
      <c r="S10" s="184"/>
      <c r="T10" s="184"/>
      <c r="U10" s="184"/>
      <c r="V10" s="185"/>
      <c r="W10" s="183">
        <f t="shared" ref="W10:W17" si="1">K10+Q10</f>
        <v>4179</v>
      </c>
      <c r="X10" s="184"/>
      <c r="Y10" s="184"/>
      <c r="Z10" s="184"/>
      <c r="AA10" s="184"/>
      <c r="AB10" s="185"/>
      <c r="AC10" s="183">
        <f>SUM(AC6:AH9)</f>
        <v>1653</v>
      </c>
      <c r="AD10" s="184"/>
      <c r="AE10" s="184"/>
      <c r="AF10" s="184"/>
      <c r="AG10" s="184"/>
      <c r="AH10" s="185"/>
      <c r="AI10" s="183">
        <f>SUM(AI6:AL9)</f>
        <v>-7</v>
      </c>
      <c r="AJ10" s="184"/>
      <c r="AK10" s="184"/>
      <c r="AL10" s="185"/>
      <c r="AM10" s="183">
        <f>SUM(AM6:AP9)</f>
        <v>6</v>
      </c>
      <c r="AN10" s="184"/>
      <c r="AO10" s="184"/>
      <c r="AP10" s="185"/>
      <c r="AQ10" s="183">
        <f>AI10+AM10</f>
        <v>-1</v>
      </c>
      <c r="AR10" s="184"/>
      <c r="AS10" s="184"/>
      <c r="AT10" s="185"/>
      <c r="AU10" s="183">
        <f>SUM(AU6:AX9)</f>
        <v>1</v>
      </c>
      <c r="AV10" s="184"/>
      <c r="AW10" s="184"/>
      <c r="AX10" s="185"/>
    </row>
    <row r="11" spans="3:50" ht="13.5" customHeight="1" x14ac:dyDescent="0.15">
      <c r="C11" s="189" t="s">
        <v>21</v>
      </c>
      <c r="D11" s="190"/>
      <c r="E11" s="7"/>
      <c r="F11" s="195" t="s">
        <v>22</v>
      </c>
      <c r="G11" s="195"/>
      <c r="H11" s="195"/>
      <c r="I11" s="195"/>
      <c r="J11" s="8"/>
      <c r="K11" s="196">
        <v>396</v>
      </c>
      <c r="L11" s="197"/>
      <c r="M11" s="197"/>
      <c r="N11" s="197"/>
      <c r="O11" s="197"/>
      <c r="P11" s="198"/>
      <c r="Q11" s="196">
        <v>412</v>
      </c>
      <c r="R11" s="197"/>
      <c r="S11" s="197"/>
      <c r="T11" s="197"/>
      <c r="U11" s="197"/>
      <c r="V11" s="198"/>
      <c r="W11" s="196">
        <f>K11+Q11</f>
        <v>808</v>
      </c>
      <c r="X11" s="197"/>
      <c r="Y11" s="197"/>
      <c r="Z11" s="197"/>
      <c r="AA11" s="197"/>
      <c r="AB11" s="198"/>
      <c r="AC11" s="247">
        <v>291</v>
      </c>
      <c r="AD11" s="197"/>
      <c r="AE11" s="197"/>
      <c r="AF11" s="197"/>
      <c r="AG11" s="197"/>
      <c r="AH11" s="198"/>
      <c r="AI11" s="196">
        <v>0</v>
      </c>
      <c r="AJ11" s="197"/>
      <c r="AK11" s="197"/>
      <c r="AL11" s="198"/>
      <c r="AM11" s="196">
        <v>-3</v>
      </c>
      <c r="AN11" s="197"/>
      <c r="AO11" s="197"/>
      <c r="AP11" s="198"/>
      <c r="AQ11" s="196">
        <f t="shared" si="0"/>
        <v>-3</v>
      </c>
      <c r="AR11" s="197"/>
      <c r="AS11" s="197"/>
      <c r="AT11" s="198"/>
      <c r="AU11" s="196">
        <v>0</v>
      </c>
      <c r="AV11" s="197"/>
      <c r="AW11" s="197"/>
      <c r="AX11" s="198"/>
    </row>
    <row r="12" spans="3:50" ht="13.5" customHeight="1" x14ac:dyDescent="0.15">
      <c r="C12" s="191"/>
      <c r="D12" s="192"/>
      <c r="E12" s="11"/>
      <c r="F12" s="199" t="s">
        <v>23</v>
      </c>
      <c r="G12" s="199"/>
      <c r="H12" s="199"/>
      <c r="I12" s="199"/>
      <c r="J12" s="12"/>
      <c r="K12" s="186">
        <v>279</v>
      </c>
      <c r="L12" s="187"/>
      <c r="M12" s="187"/>
      <c r="N12" s="187"/>
      <c r="O12" s="187"/>
      <c r="P12" s="188"/>
      <c r="Q12" s="186">
        <v>241</v>
      </c>
      <c r="R12" s="187"/>
      <c r="S12" s="187"/>
      <c r="T12" s="187"/>
      <c r="U12" s="187"/>
      <c r="V12" s="188"/>
      <c r="W12" s="186">
        <f>K12+Q12</f>
        <v>520</v>
      </c>
      <c r="X12" s="187"/>
      <c r="Y12" s="187"/>
      <c r="Z12" s="187"/>
      <c r="AA12" s="187"/>
      <c r="AB12" s="188"/>
      <c r="AC12" s="186">
        <v>197</v>
      </c>
      <c r="AD12" s="187"/>
      <c r="AE12" s="187"/>
      <c r="AF12" s="187"/>
      <c r="AG12" s="187"/>
      <c r="AH12" s="188"/>
      <c r="AI12" s="186">
        <v>0</v>
      </c>
      <c r="AJ12" s="187"/>
      <c r="AK12" s="187"/>
      <c r="AL12" s="188"/>
      <c r="AM12" s="248">
        <v>2</v>
      </c>
      <c r="AN12" s="249"/>
      <c r="AO12" s="249"/>
      <c r="AP12" s="250"/>
      <c r="AQ12" s="186">
        <f t="shared" si="0"/>
        <v>2</v>
      </c>
      <c r="AR12" s="187"/>
      <c r="AS12" s="187"/>
      <c r="AT12" s="188"/>
      <c r="AU12" s="186">
        <v>1</v>
      </c>
      <c r="AV12" s="187"/>
      <c r="AW12" s="187"/>
      <c r="AX12" s="188"/>
    </row>
    <row r="13" spans="3:50" ht="13.5" customHeight="1" x14ac:dyDescent="0.15">
      <c r="C13" s="193"/>
      <c r="D13" s="194"/>
      <c r="E13" s="18"/>
      <c r="F13" s="180" t="s">
        <v>12</v>
      </c>
      <c r="G13" s="180"/>
      <c r="H13" s="180"/>
      <c r="I13" s="180"/>
      <c r="J13" s="25"/>
      <c r="K13" s="183">
        <f>SUM(K11:P12)</f>
        <v>675</v>
      </c>
      <c r="L13" s="184"/>
      <c r="M13" s="184"/>
      <c r="N13" s="184"/>
      <c r="O13" s="184"/>
      <c r="P13" s="185"/>
      <c r="Q13" s="183">
        <f>SUM(Q11:V12)</f>
        <v>653</v>
      </c>
      <c r="R13" s="184"/>
      <c r="S13" s="184"/>
      <c r="T13" s="184"/>
      <c r="U13" s="184"/>
      <c r="V13" s="185"/>
      <c r="W13" s="183">
        <f>K13+Q13</f>
        <v>1328</v>
      </c>
      <c r="X13" s="184"/>
      <c r="Y13" s="184"/>
      <c r="Z13" s="184"/>
      <c r="AA13" s="184"/>
      <c r="AB13" s="185"/>
      <c r="AC13" s="183">
        <f>SUM(AC11:AH12)</f>
        <v>488</v>
      </c>
      <c r="AD13" s="184"/>
      <c r="AE13" s="184"/>
      <c r="AF13" s="184"/>
      <c r="AG13" s="184"/>
      <c r="AH13" s="185"/>
      <c r="AI13" s="183">
        <f>SUM(AI11:AL12)</f>
        <v>0</v>
      </c>
      <c r="AJ13" s="184"/>
      <c r="AK13" s="184"/>
      <c r="AL13" s="185"/>
      <c r="AM13" s="183">
        <f>SUM(AM11:AP12)</f>
        <v>-1</v>
      </c>
      <c r="AN13" s="184"/>
      <c r="AO13" s="184"/>
      <c r="AP13" s="185"/>
      <c r="AQ13" s="183">
        <f>AI13+AM13</f>
        <v>-1</v>
      </c>
      <c r="AR13" s="184"/>
      <c r="AS13" s="184"/>
      <c r="AT13" s="185"/>
      <c r="AU13" s="183">
        <f>SUM(AU11:AX12)</f>
        <v>1</v>
      </c>
      <c r="AV13" s="184"/>
      <c r="AW13" s="184"/>
      <c r="AX13" s="185"/>
    </row>
    <row r="14" spans="3:50" ht="13.5" customHeight="1" x14ac:dyDescent="0.15">
      <c r="C14" s="18"/>
      <c r="D14" s="180" t="s">
        <v>24</v>
      </c>
      <c r="E14" s="180"/>
      <c r="F14" s="180"/>
      <c r="G14" s="180"/>
      <c r="H14" s="180"/>
      <c r="I14" s="180"/>
      <c r="J14" s="25"/>
      <c r="K14" s="183">
        <v>305</v>
      </c>
      <c r="L14" s="184"/>
      <c r="M14" s="184"/>
      <c r="N14" s="184"/>
      <c r="O14" s="184"/>
      <c r="P14" s="185"/>
      <c r="Q14" s="183">
        <v>285</v>
      </c>
      <c r="R14" s="184"/>
      <c r="S14" s="184"/>
      <c r="T14" s="184"/>
      <c r="U14" s="184"/>
      <c r="V14" s="185"/>
      <c r="W14" s="183">
        <f>K14+Q14</f>
        <v>590</v>
      </c>
      <c r="X14" s="184"/>
      <c r="Y14" s="184"/>
      <c r="Z14" s="184"/>
      <c r="AA14" s="184"/>
      <c r="AB14" s="185"/>
      <c r="AC14" s="183">
        <v>247</v>
      </c>
      <c r="AD14" s="184"/>
      <c r="AE14" s="184"/>
      <c r="AF14" s="184"/>
      <c r="AG14" s="184"/>
      <c r="AH14" s="185"/>
      <c r="AI14" s="183">
        <v>3</v>
      </c>
      <c r="AJ14" s="184"/>
      <c r="AK14" s="184"/>
      <c r="AL14" s="185"/>
      <c r="AM14" s="244">
        <v>-1</v>
      </c>
      <c r="AN14" s="245"/>
      <c r="AO14" s="245"/>
      <c r="AP14" s="246"/>
      <c r="AQ14" s="183">
        <f t="shared" si="0"/>
        <v>2</v>
      </c>
      <c r="AR14" s="184"/>
      <c r="AS14" s="184"/>
      <c r="AT14" s="185"/>
      <c r="AU14" s="183">
        <v>1</v>
      </c>
      <c r="AV14" s="184"/>
      <c r="AW14" s="184"/>
      <c r="AX14" s="185"/>
    </row>
    <row r="15" spans="3:50" ht="13.5" customHeight="1" x14ac:dyDescent="0.15">
      <c r="C15" s="18"/>
      <c r="D15" s="180" t="s">
        <v>25</v>
      </c>
      <c r="E15" s="180"/>
      <c r="F15" s="180"/>
      <c r="G15" s="180"/>
      <c r="H15" s="180"/>
      <c r="I15" s="180"/>
      <c r="J15" s="25"/>
      <c r="K15" s="183">
        <v>715</v>
      </c>
      <c r="L15" s="184"/>
      <c r="M15" s="184"/>
      <c r="N15" s="184"/>
      <c r="O15" s="184"/>
      <c r="P15" s="185"/>
      <c r="Q15" s="183">
        <v>618</v>
      </c>
      <c r="R15" s="184"/>
      <c r="S15" s="184"/>
      <c r="T15" s="184"/>
      <c r="U15" s="184"/>
      <c r="V15" s="185"/>
      <c r="W15" s="183">
        <f>K15+Q15</f>
        <v>1333</v>
      </c>
      <c r="X15" s="184"/>
      <c r="Y15" s="184"/>
      <c r="Z15" s="184"/>
      <c r="AA15" s="184"/>
      <c r="AB15" s="185"/>
      <c r="AC15" s="183">
        <v>585</v>
      </c>
      <c r="AD15" s="184"/>
      <c r="AE15" s="184"/>
      <c r="AF15" s="184"/>
      <c r="AG15" s="184"/>
      <c r="AH15" s="185"/>
      <c r="AI15" s="183">
        <v>1</v>
      </c>
      <c r="AJ15" s="184"/>
      <c r="AK15" s="184"/>
      <c r="AL15" s="185"/>
      <c r="AM15" s="183">
        <v>-5</v>
      </c>
      <c r="AN15" s="184"/>
      <c r="AO15" s="184"/>
      <c r="AP15" s="185"/>
      <c r="AQ15" s="183">
        <f t="shared" si="0"/>
        <v>-4</v>
      </c>
      <c r="AR15" s="184"/>
      <c r="AS15" s="184"/>
      <c r="AT15" s="185"/>
      <c r="AU15" s="183">
        <v>3</v>
      </c>
      <c r="AV15" s="184"/>
      <c r="AW15" s="184"/>
      <c r="AX15" s="185"/>
    </row>
    <row r="16" spans="3:50" ht="13.5" customHeight="1" x14ac:dyDescent="0.15">
      <c r="C16" s="18"/>
      <c r="D16" s="180" t="s">
        <v>26</v>
      </c>
      <c r="E16" s="180"/>
      <c r="F16" s="180"/>
      <c r="G16" s="180"/>
      <c r="H16" s="180"/>
      <c r="I16" s="180"/>
      <c r="J16" s="25"/>
      <c r="K16" s="183">
        <v>119</v>
      </c>
      <c r="L16" s="184"/>
      <c r="M16" s="184"/>
      <c r="N16" s="184"/>
      <c r="O16" s="184"/>
      <c r="P16" s="185"/>
      <c r="Q16" s="183">
        <v>111</v>
      </c>
      <c r="R16" s="184"/>
      <c r="S16" s="184"/>
      <c r="T16" s="184"/>
      <c r="U16" s="184"/>
      <c r="V16" s="185"/>
      <c r="W16" s="183">
        <f t="shared" si="1"/>
        <v>230</v>
      </c>
      <c r="X16" s="184"/>
      <c r="Y16" s="184"/>
      <c r="Z16" s="184"/>
      <c r="AA16" s="184"/>
      <c r="AB16" s="185"/>
      <c r="AC16" s="183">
        <v>88</v>
      </c>
      <c r="AD16" s="184"/>
      <c r="AE16" s="184"/>
      <c r="AF16" s="184"/>
      <c r="AG16" s="184"/>
      <c r="AH16" s="185"/>
      <c r="AI16" s="183">
        <v>0</v>
      </c>
      <c r="AJ16" s="184"/>
      <c r="AK16" s="184"/>
      <c r="AL16" s="185"/>
      <c r="AM16" s="241">
        <v>-3</v>
      </c>
      <c r="AN16" s="242"/>
      <c r="AO16" s="242"/>
      <c r="AP16" s="243"/>
      <c r="AQ16" s="183">
        <f t="shared" si="0"/>
        <v>-3</v>
      </c>
      <c r="AR16" s="184"/>
      <c r="AS16" s="184"/>
      <c r="AT16" s="185"/>
      <c r="AU16" s="183">
        <v>0</v>
      </c>
      <c r="AV16" s="184"/>
      <c r="AW16" s="184"/>
      <c r="AX16" s="185"/>
    </row>
    <row r="17" spans="1:51" ht="13.5" customHeight="1" x14ac:dyDescent="0.15">
      <c r="C17" s="18"/>
      <c r="D17" s="180" t="s">
        <v>27</v>
      </c>
      <c r="E17" s="180"/>
      <c r="F17" s="180"/>
      <c r="G17" s="180"/>
      <c r="H17" s="180"/>
      <c r="I17" s="180"/>
      <c r="J17" s="25"/>
      <c r="K17" s="183">
        <v>439</v>
      </c>
      <c r="L17" s="184"/>
      <c r="M17" s="184"/>
      <c r="N17" s="184"/>
      <c r="O17" s="184"/>
      <c r="P17" s="185"/>
      <c r="Q17" s="183">
        <v>274</v>
      </c>
      <c r="R17" s="184"/>
      <c r="S17" s="184"/>
      <c r="T17" s="184"/>
      <c r="U17" s="184"/>
      <c r="V17" s="185"/>
      <c r="W17" s="183">
        <f t="shared" si="1"/>
        <v>713</v>
      </c>
      <c r="X17" s="184"/>
      <c r="Y17" s="184"/>
      <c r="Z17" s="184"/>
      <c r="AA17" s="184"/>
      <c r="AB17" s="185"/>
      <c r="AC17" s="183">
        <v>396</v>
      </c>
      <c r="AD17" s="184"/>
      <c r="AE17" s="184"/>
      <c r="AF17" s="184"/>
      <c r="AG17" s="184"/>
      <c r="AH17" s="185"/>
      <c r="AI17" s="244">
        <v>-4</v>
      </c>
      <c r="AJ17" s="245"/>
      <c r="AK17" s="245"/>
      <c r="AL17" s="246"/>
      <c r="AM17" s="183">
        <v>1</v>
      </c>
      <c r="AN17" s="184"/>
      <c r="AO17" s="184"/>
      <c r="AP17" s="185"/>
      <c r="AQ17" s="183">
        <f t="shared" si="0"/>
        <v>-3</v>
      </c>
      <c r="AR17" s="184"/>
      <c r="AS17" s="184"/>
      <c r="AT17" s="185"/>
      <c r="AU17" s="183">
        <v>-1</v>
      </c>
      <c r="AV17" s="184"/>
      <c r="AW17" s="184"/>
      <c r="AX17" s="185"/>
    </row>
    <row r="18" spans="1:51" ht="13.5" customHeight="1" x14ac:dyDescent="0.15">
      <c r="C18" s="18"/>
      <c r="D18" s="180" t="s">
        <v>28</v>
      </c>
      <c r="E18" s="180"/>
      <c r="F18" s="180"/>
      <c r="G18" s="180"/>
      <c r="H18" s="180"/>
      <c r="I18" s="180"/>
      <c r="J18" s="25"/>
      <c r="K18" s="183">
        <v>-227</v>
      </c>
      <c r="L18" s="184"/>
      <c r="M18" s="184"/>
      <c r="N18" s="184"/>
      <c r="O18" s="184"/>
      <c r="P18" s="185"/>
      <c r="Q18" s="183">
        <v>-225</v>
      </c>
      <c r="R18" s="184"/>
      <c r="S18" s="184"/>
      <c r="T18" s="184"/>
      <c r="U18" s="184"/>
      <c r="V18" s="185"/>
      <c r="W18" s="183">
        <f>K18+Q18</f>
        <v>-452</v>
      </c>
      <c r="X18" s="184"/>
      <c r="Y18" s="184"/>
      <c r="Z18" s="184"/>
      <c r="AA18" s="184"/>
      <c r="AB18" s="185"/>
      <c r="AC18" s="183">
        <v>-65</v>
      </c>
      <c r="AD18" s="184"/>
      <c r="AE18" s="184"/>
      <c r="AF18" s="184"/>
      <c r="AG18" s="184"/>
      <c r="AH18" s="185"/>
      <c r="AI18" s="183">
        <v>-1</v>
      </c>
      <c r="AJ18" s="184"/>
      <c r="AK18" s="184"/>
      <c r="AL18" s="185"/>
      <c r="AM18" s="241">
        <v>-1</v>
      </c>
      <c r="AN18" s="242"/>
      <c r="AO18" s="242"/>
      <c r="AP18" s="243"/>
      <c r="AQ18" s="183">
        <f t="shared" si="0"/>
        <v>-2</v>
      </c>
      <c r="AR18" s="184"/>
      <c r="AS18" s="184"/>
      <c r="AT18" s="185"/>
      <c r="AU18" s="183">
        <v>2</v>
      </c>
      <c r="AV18" s="184"/>
      <c r="AW18" s="184"/>
      <c r="AX18" s="185"/>
    </row>
    <row r="19" spans="1:51" ht="13.5" customHeight="1" x14ac:dyDescent="0.15">
      <c r="AM19" s="3"/>
      <c r="AN19" s="180" t="s">
        <v>29</v>
      </c>
      <c r="AO19" s="180"/>
      <c r="AP19" s="180"/>
      <c r="AQ19" s="180"/>
      <c r="AR19" s="180"/>
      <c r="AS19" s="180"/>
      <c r="AT19" s="180"/>
      <c r="AU19" s="180"/>
      <c r="AV19" s="180"/>
      <c r="AW19" s="180"/>
      <c r="AX19" s="4"/>
    </row>
    <row r="20" spans="1:51" ht="13.5" customHeight="1" x14ac:dyDescent="0.15">
      <c r="C20" s="2" t="s">
        <v>30</v>
      </c>
      <c r="AD20" s="13"/>
      <c r="AE20" s="13" t="s">
        <v>47</v>
      </c>
      <c r="AF20" s="13"/>
      <c r="AG20" s="13" t="s">
        <v>31</v>
      </c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</row>
    <row r="21" spans="1:51" ht="13.5" customHeight="1" x14ac:dyDescent="0.15">
      <c r="A21" s="13"/>
      <c r="B21" s="13"/>
      <c r="C21" s="13" t="s">
        <v>47</v>
      </c>
      <c r="D21" s="13"/>
      <c r="E21" s="13" t="s">
        <v>32</v>
      </c>
      <c r="F21" s="13"/>
      <c r="G21" s="13"/>
      <c r="H21" s="13"/>
      <c r="I21" s="13"/>
      <c r="J21" s="13"/>
      <c r="K21" s="13"/>
      <c r="L21" s="13"/>
      <c r="M21" s="17" t="s">
        <v>48</v>
      </c>
      <c r="N21" s="181">
        <v>3</v>
      </c>
      <c r="O21" s="181"/>
      <c r="P21" s="182" t="s">
        <v>2</v>
      </c>
      <c r="Q21" s="182"/>
      <c r="R21" s="17" t="s">
        <v>45</v>
      </c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7" t="s">
        <v>48</v>
      </c>
      <c r="AG21" s="182" t="s">
        <v>53</v>
      </c>
      <c r="AH21" s="182"/>
      <c r="AI21" s="182"/>
      <c r="AJ21" s="181">
        <v>3</v>
      </c>
      <c r="AK21" s="181"/>
      <c r="AL21" s="182" t="s">
        <v>1</v>
      </c>
      <c r="AM21" s="182"/>
      <c r="AN21" s="181">
        <v>3</v>
      </c>
      <c r="AO21" s="181"/>
      <c r="AP21" s="182" t="s">
        <v>2</v>
      </c>
      <c r="AQ21" s="182"/>
      <c r="AR21" s="181">
        <v>1</v>
      </c>
      <c r="AS21" s="181"/>
      <c r="AT21" s="182" t="s">
        <v>33</v>
      </c>
      <c r="AU21" s="182"/>
      <c r="AV21" s="182"/>
      <c r="AW21" s="182"/>
      <c r="AX21" s="17" t="s">
        <v>45</v>
      </c>
      <c r="AY21" s="13"/>
    </row>
    <row r="22" spans="1:51" ht="13.5" customHeight="1" x14ac:dyDescent="0.15">
      <c r="E22" s="164" t="s">
        <v>34</v>
      </c>
      <c r="F22" s="164"/>
      <c r="G22" s="164"/>
      <c r="H22" s="164"/>
      <c r="I22" s="164"/>
      <c r="J22" s="165">
        <v>8.1</v>
      </c>
      <c r="K22" s="165"/>
      <c r="L22" s="165"/>
      <c r="M22" s="165"/>
      <c r="N22" s="14" t="s">
        <v>49</v>
      </c>
      <c r="O22" s="14"/>
      <c r="AT22" s="166" t="s">
        <v>35</v>
      </c>
      <c r="AU22" s="166"/>
      <c r="AV22" s="166"/>
      <c r="AW22" s="166"/>
    </row>
    <row r="23" spans="1:51" ht="13.5" customHeight="1" x14ac:dyDescent="0.15">
      <c r="E23" s="164" t="s">
        <v>36</v>
      </c>
      <c r="F23" s="164"/>
      <c r="G23" s="164"/>
      <c r="H23" s="164"/>
      <c r="I23" s="164"/>
      <c r="J23" s="165">
        <v>24.9</v>
      </c>
      <c r="K23" s="165"/>
      <c r="L23" s="165"/>
      <c r="M23" s="165"/>
      <c r="N23" s="14" t="s">
        <v>49</v>
      </c>
      <c r="O23" s="14"/>
      <c r="P23" s="15" t="s">
        <v>48</v>
      </c>
      <c r="Q23" s="175">
        <v>29</v>
      </c>
      <c r="R23" s="175"/>
      <c r="S23" s="166" t="s">
        <v>3</v>
      </c>
      <c r="T23" s="166"/>
      <c r="U23" s="175">
        <v>14</v>
      </c>
      <c r="V23" s="175"/>
      <c r="W23" s="166" t="s">
        <v>37</v>
      </c>
      <c r="X23" s="166"/>
      <c r="Y23" s="175">
        <v>9</v>
      </c>
      <c r="Z23" s="175"/>
      <c r="AA23" s="166" t="s">
        <v>38</v>
      </c>
      <c r="AB23" s="166"/>
      <c r="AC23" s="15" t="s">
        <v>45</v>
      </c>
      <c r="AE23" s="177" t="s">
        <v>14</v>
      </c>
      <c r="AF23" s="177"/>
      <c r="AG23" s="177"/>
      <c r="AH23" s="177"/>
      <c r="AI23" s="178">
        <f>SUM(AI24:AO25)</f>
        <v>1817228</v>
      </c>
      <c r="AJ23" s="178"/>
      <c r="AK23" s="178"/>
      <c r="AL23" s="178"/>
      <c r="AM23" s="178"/>
      <c r="AN23" s="178"/>
      <c r="AO23" s="178"/>
      <c r="AP23" s="179" t="s">
        <v>39</v>
      </c>
      <c r="AQ23" s="179"/>
      <c r="AR23" s="179"/>
      <c r="AS23" s="16" t="s">
        <v>48</v>
      </c>
      <c r="AT23" s="174">
        <f>SUM(AT24:AW25)</f>
        <v>-2008</v>
      </c>
      <c r="AU23" s="174"/>
      <c r="AV23" s="174"/>
      <c r="AW23" s="174"/>
      <c r="AX23" s="16" t="s">
        <v>45</v>
      </c>
    </row>
    <row r="24" spans="1:51" ht="13.5" customHeight="1" x14ac:dyDescent="0.15">
      <c r="E24" s="164" t="s">
        <v>40</v>
      </c>
      <c r="F24" s="164"/>
      <c r="G24" s="164"/>
      <c r="H24" s="164"/>
      <c r="I24" s="164"/>
      <c r="J24" s="165">
        <v>-5</v>
      </c>
      <c r="K24" s="165"/>
      <c r="L24" s="165"/>
      <c r="M24" s="165"/>
      <c r="N24" s="14" t="s">
        <v>49</v>
      </c>
      <c r="O24" s="14"/>
      <c r="P24" s="15" t="s">
        <v>48</v>
      </c>
      <c r="Q24" s="175">
        <v>9</v>
      </c>
      <c r="R24" s="175"/>
      <c r="S24" s="166" t="s">
        <v>3</v>
      </c>
      <c r="T24" s="166"/>
      <c r="U24" s="175">
        <v>5</v>
      </c>
      <c r="V24" s="175"/>
      <c r="W24" s="166" t="s">
        <v>52</v>
      </c>
      <c r="X24" s="166"/>
      <c r="Y24" s="256">
        <v>44</v>
      </c>
      <c r="Z24" s="256"/>
      <c r="AA24" s="166" t="s">
        <v>38</v>
      </c>
      <c r="AB24" s="166"/>
      <c r="AC24" s="15" t="s">
        <v>45</v>
      </c>
      <c r="AE24" s="176" t="s">
        <v>10</v>
      </c>
      <c r="AF24" s="176"/>
      <c r="AG24" s="176"/>
      <c r="AH24" s="176"/>
      <c r="AI24" s="170">
        <v>900746</v>
      </c>
      <c r="AJ24" s="170"/>
      <c r="AK24" s="170"/>
      <c r="AL24" s="170"/>
      <c r="AM24" s="170"/>
      <c r="AN24" s="170"/>
      <c r="AO24" s="170"/>
      <c r="AP24" s="171" t="s">
        <v>39</v>
      </c>
      <c r="AQ24" s="171"/>
      <c r="AR24" s="171"/>
      <c r="AS24" s="15" t="s">
        <v>48</v>
      </c>
      <c r="AT24" s="172">
        <v>-946</v>
      </c>
      <c r="AU24" s="172"/>
      <c r="AV24" s="172"/>
      <c r="AW24" s="172"/>
      <c r="AX24" s="15" t="s">
        <v>45</v>
      </c>
    </row>
    <row r="25" spans="1:51" ht="13.5" customHeight="1" x14ac:dyDescent="0.15">
      <c r="E25" s="164" t="s">
        <v>41</v>
      </c>
      <c r="F25" s="164"/>
      <c r="G25" s="164"/>
      <c r="H25" s="164"/>
      <c r="I25" s="164"/>
      <c r="J25" s="173">
        <v>58</v>
      </c>
      <c r="K25" s="173"/>
      <c r="L25" s="173"/>
      <c r="M25" s="173"/>
      <c r="N25" s="14" t="s">
        <v>50</v>
      </c>
      <c r="O25" s="14"/>
      <c r="P25" s="15"/>
      <c r="Q25" s="175"/>
      <c r="R25" s="175"/>
      <c r="S25" s="166"/>
      <c r="T25" s="166"/>
      <c r="U25" s="175"/>
      <c r="V25" s="175"/>
      <c r="W25" s="166"/>
      <c r="X25" s="166"/>
      <c r="Y25" s="175"/>
      <c r="Z25" s="175"/>
      <c r="AA25" s="166"/>
      <c r="AB25" s="166"/>
      <c r="AC25" s="15"/>
      <c r="AE25" s="166" t="s">
        <v>11</v>
      </c>
      <c r="AF25" s="166"/>
      <c r="AG25" s="166"/>
      <c r="AH25" s="166"/>
      <c r="AI25" s="167">
        <v>916482</v>
      </c>
      <c r="AJ25" s="167"/>
      <c r="AK25" s="167"/>
      <c r="AL25" s="167"/>
      <c r="AM25" s="167"/>
      <c r="AN25" s="167"/>
      <c r="AO25" s="167"/>
      <c r="AP25" s="168" t="s">
        <v>39</v>
      </c>
      <c r="AQ25" s="168"/>
      <c r="AR25" s="168"/>
      <c r="AS25" s="15" t="s">
        <v>48</v>
      </c>
      <c r="AT25" s="240">
        <v>-1062</v>
      </c>
      <c r="AU25" s="240"/>
      <c r="AV25" s="240"/>
      <c r="AW25" s="240"/>
      <c r="AX25" s="15" t="s">
        <v>45</v>
      </c>
    </row>
    <row r="26" spans="1:51" ht="13.5" customHeight="1" x14ac:dyDescent="0.15">
      <c r="E26" s="164" t="s">
        <v>42</v>
      </c>
      <c r="F26" s="164"/>
      <c r="G26" s="164"/>
      <c r="H26" s="164"/>
      <c r="I26" s="164"/>
      <c r="J26" s="165">
        <v>99.5</v>
      </c>
      <c r="K26" s="165"/>
      <c r="L26" s="165"/>
      <c r="M26" s="165"/>
      <c r="N26" s="14" t="s">
        <v>51</v>
      </c>
      <c r="O26" s="14"/>
      <c r="AE26" s="166" t="s">
        <v>43</v>
      </c>
      <c r="AF26" s="166"/>
      <c r="AG26" s="166"/>
      <c r="AH26" s="166"/>
      <c r="AI26" s="167">
        <v>756554</v>
      </c>
      <c r="AJ26" s="167"/>
      <c r="AK26" s="167"/>
      <c r="AL26" s="167"/>
      <c r="AM26" s="167"/>
      <c r="AN26" s="167"/>
      <c r="AO26" s="167"/>
      <c r="AP26" s="168" t="s">
        <v>44</v>
      </c>
      <c r="AQ26" s="168"/>
      <c r="AR26" s="168"/>
      <c r="AS26" s="15" t="s">
        <v>48</v>
      </c>
      <c r="AT26" s="169">
        <v>-93</v>
      </c>
      <c r="AU26" s="169"/>
      <c r="AV26" s="169"/>
      <c r="AW26" s="169"/>
      <c r="AX26" s="15" t="s">
        <v>45</v>
      </c>
    </row>
    <row r="27" spans="1:51" ht="13.5" customHeight="1" x14ac:dyDescent="0.15"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</row>
    <row r="28" spans="1:51" ht="13.5" customHeight="1" x14ac:dyDescent="0.15"/>
    <row r="29" spans="1:51" ht="13.5" customHeight="1" x14ac:dyDescent="0.15"/>
    <row r="30" spans="1:51" ht="13.5" customHeight="1" x14ac:dyDescent="0.15">
      <c r="C30" s="1"/>
      <c r="D30" s="22"/>
      <c r="E30" s="22"/>
      <c r="F30" s="234" t="s">
        <v>0</v>
      </c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4"/>
      <c r="Z30" s="234"/>
      <c r="AA30" s="234"/>
      <c r="AB30" s="234"/>
      <c r="AC30" s="234"/>
      <c r="AD30" s="21"/>
      <c r="AE30" s="21"/>
      <c r="AF30" s="22"/>
      <c r="AG30" s="235" t="s">
        <v>53</v>
      </c>
      <c r="AH30" s="235"/>
      <c r="AI30" s="235"/>
      <c r="AJ30" s="236">
        <f>AJ1</f>
        <v>3</v>
      </c>
      <c r="AK30" s="236"/>
      <c r="AL30" s="235" t="s">
        <v>1</v>
      </c>
      <c r="AM30" s="235"/>
      <c r="AN30" s="236">
        <f>AN1</f>
        <v>4</v>
      </c>
      <c r="AO30" s="236"/>
      <c r="AP30" s="235" t="s">
        <v>2</v>
      </c>
      <c r="AQ30" s="235"/>
      <c r="AR30" s="236">
        <f>AR1</f>
        <v>1</v>
      </c>
      <c r="AS30" s="236"/>
      <c r="AT30" s="237" t="s">
        <v>3</v>
      </c>
      <c r="AU30" s="237"/>
      <c r="AV30" s="237" t="s">
        <v>4</v>
      </c>
      <c r="AW30" s="237"/>
      <c r="AX30" s="238"/>
    </row>
    <row r="31" spans="1:51" ht="13.5" customHeight="1" x14ac:dyDescent="0.15">
      <c r="C31" s="20"/>
      <c r="D31" s="19"/>
      <c r="E31" s="19"/>
      <c r="F31" s="176" t="s">
        <v>46</v>
      </c>
      <c r="G31" s="176"/>
      <c r="H31" s="223" t="s">
        <v>5</v>
      </c>
      <c r="I31" s="223"/>
      <c r="J31" s="224"/>
      <c r="K31" s="3"/>
      <c r="L31" s="217" t="s">
        <v>6</v>
      </c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4"/>
      <c r="AC31" s="225" t="s">
        <v>7</v>
      </c>
      <c r="AD31" s="176"/>
      <c r="AE31" s="176"/>
      <c r="AF31" s="176"/>
      <c r="AG31" s="176"/>
      <c r="AH31" s="226"/>
      <c r="AI31" s="229" t="s">
        <v>8</v>
      </c>
      <c r="AJ31" s="230"/>
      <c r="AK31" s="230"/>
      <c r="AL31" s="230"/>
      <c r="AM31" s="230"/>
      <c r="AN31" s="230"/>
      <c r="AO31" s="230"/>
      <c r="AP31" s="230"/>
      <c r="AQ31" s="230"/>
      <c r="AR31" s="230"/>
      <c r="AS31" s="230"/>
      <c r="AT31" s="230"/>
      <c r="AU31" s="230"/>
      <c r="AV31" s="230"/>
      <c r="AW31" s="230"/>
      <c r="AX31" s="231"/>
    </row>
    <row r="32" spans="1:51" ht="13.5" customHeight="1" x14ac:dyDescent="0.15">
      <c r="C32" s="232" t="s">
        <v>9</v>
      </c>
      <c r="D32" s="233"/>
      <c r="E32" s="233"/>
      <c r="F32" s="177"/>
      <c r="G32" s="177"/>
      <c r="H32" s="16"/>
      <c r="I32" s="16"/>
      <c r="J32" s="24"/>
      <c r="K32" s="214" t="s">
        <v>10</v>
      </c>
      <c r="L32" s="180"/>
      <c r="M32" s="180"/>
      <c r="N32" s="180"/>
      <c r="O32" s="180"/>
      <c r="P32" s="215"/>
      <c r="Q32" s="214" t="s">
        <v>11</v>
      </c>
      <c r="R32" s="180"/>
      <c r="S32" s="180"/>
      <c r="T32" s="180"/>
      <c r="U32" s="180"/>
      <c r="V32" s="215"/>
      <c r="W32" s="214" t="s">
        <v>12</v>
      </c>
      <c r="X32" s="180"/>
      <c r="Y32" s="180"/>
      <c r="Z32" s="180"/>
      <c r="AA32" s="180"/>
      <c r="AB32" s="215"/>
      <c r="AC32" s="227"/>
      <c r="AD32" s="177"/>
      <c r="AE32" s="177"/>
      <c r="AF32" s="177"/>
      <c r="AG32" s="177"/>
      <c r="AH32" s="228"/>
      <c r="AI32" s="214" t="s">
        <v>10</v>
      </c>
      <c r="AJ32" s="180"/>
      <c r="AK32" s="180"/>
      <c r="AL32" s="215"/>
      <c r="AM32" s="214" t="s">
        <v>11</v>
      </c>
      <c r="AN32" s="180"/>
      <c r="AO32" s="180"/>
      <c r="AP32" s="215"/>
      <c r="AQ32" s="214" t="s">
        <v>12</v>
      </c>
      <c r="AR32" s="180"/>
      <c r="AS32" s="180"/>
      <c r="AT32" s="215"/>
      <c r="AU32" s="216" t="s">
        <v>13</v>
      </c>
      <c r="AV32" s="217"/>
      <c r="AW32" s="217"/>
      <c r="AX32" s="218"/>
    </row>
    <row r="33" spans="3:50" ht="13.5" customHeight="1" thickBot="1" x14ac:dyDescent="0.2">
      <c r="C33" s="5"/>
      <c r="D33" s="219" t="s">
        <v>14</v>
      </c>
      <c r="E33" s="219"/>
      <c r="F33" s="219"/>
      <c r="G33" s="219"/>
      <c r="H33" s="219"/>
      <c r="I33" s="219"/>
      <c r="J33" s="6"/>
      <c r="K33" s="220">
        <f>K4</f>
        <v>6327</v>
      </c>
      <c r="L33" s="221"/>
      <c r="M33" s="221"/>
      <c r="N33" s="221"/>
      <c r="O33" s="221"/>
      <c r="P33" s="222"/>
      <c r="Q33" s="220">
        <f>Q4</f>
        <v>6158</v>
      </c>
      <c r="R33" s="221"/>
      <c r="S33" s="221"/>
      <c r="T33" s="221"/>
      <c r="U33" s="221"/>
      <c r="V33" s="222"/>
      <c r="W33" s="220">
        <f>W4</f>
        <v>12485</v>
      </c>
      <c r="X33" s="221"/>
      <c r="Y33" s="221"/>
      <c r="Z33" s="221"/>
      <c r="AA33" s="221"/>
      <c r="AB33" s="222"/>
      <c r="AC33" s="220">
        <f t="shared" ref="AC33:AC47" si="2">AC4</f>
        <v>5376</v>
      </c>
      <c r="AD33" s="221"/>
      <c r="AE33" s="221"/>
      <c r="AF33" s="221"/>
      <c r="AG33" s="221"/>
      <c r="AH33" s="222"/>
      <c r="AI33" s="220">
        <f t="shared" ref="AI33:AI47" si="3">AI4</f>
        <v>-29</v>
      </c>
      <c r="AJ33" s="221"/>
      <c r="AK33" s="221"/>
      <c r="AL33" s="222"/>
      <c r="AM33" s="220">
        <f t="shared" ref="AM33:AM47" si="4">AM4</f>
        <v>-11</v>
      </c>
      <c r="AN33" s="221"/>
      <c r="AO33" s="221"/>
      <c r="AP33" s="222"/>
      <c r="AQ33" s="220">
        <f t="shared" ref="AQ33:AQ47" si="5">AQ4</f>
        <v>-40</v>
      </c>
      <c r="AR33" s="221"/>
      <c r="AS33" s="221"/>
      <c r="AT33" s="222"/>
      <c r="AU33" s="220">
        <f t="shared" ref="AU33:AU47" si="6">AU4</f>
        <v>1</v>
      </c>
      <c r="AV33" s="221"/>
      <c r="AW33" s="221"/>
      <c r="AX33" s="222"/>
    </row>
    <row r="34" spans="3:50" ht="13.5" customHeight="1" thickTop="1" x14ac:dyDescent="0.15">
      <c r="C34" s="23"/>
      <c r="D34" s="210" t="s">
        <v>15</v>
      </c>
      <c r="E34" s="210"/>
      <c r="F34" s="210"/>
      <c r="G34" s="210"/>
      <c r="H34" s="210"/>
      <c r="I34" s="210"/>
      <c r="J34" s="24"/>
      <c r="K34" s="211">
        <f>K5</f>
        <v>2274</v>
      </c>
      <c r="L34" s="212"/>
      <c r="M34" s="212"/>
      <c r="N34" s="212"/>
      <c r="O34" s="212"/>
      <c r="P34" s="213"/>
      <c r="Q34" s="211">
        <f t="shared" ref="Q34:Q47" si="7">Q5</f>
        <v>2290</v>
      </c>
      <c r="R34" s="212"/>
      <c r="S34" s="212"/>
      <c r="T34" s="212"/>
      <c r="U34" s="212"/>
      <c r="V34" s="213"/>
      <c r="W34" s="211">
        <f t="shared" ref="W34:W47" si="8">W5</f>
        <v>4564</v>
      </c>
      <c r="X34" s="212"/>
      <c r="Y34" s="212"/>
      <c r="Z34" s="212"/>
      <c r="AA34" s="212"/>
      <c r="AB34" s="213"/>
      <c r="AC34" s="211">
        <f t="shared" si="2"/>
        <v>1984</v>
      </c>
      <c r="AD34" s="212"/>
      <c r="AE34" s="212"/>
      <c r="AF34" s="212"/>
      <c r="AG34" s="212"/>
      <c r="AH34" s="213"/>
      <c r="AI34" s="211">
        <f t="shared" si="3"/>
        <v>-21</v>
      </c>
      <c r="AJ34" s="212"/>
      <c r="AK34" s="212"/>
      <c r="AL34" s="213"/>
      <c r="AM34" s="211">
        <f t="shared" si="4"/>
        <v>-7</v>
      </c>
      <c r="AN34" s="212"/>
      <c r="AO34" s="212"/>
      <c r="AP34" s="213"/>
      <c r="AQ34" s="211">
        <f t="shared" si="5"/>
        <v>-28</v>
      </c>
      <c r="AR34" s="212"/>
      <c r="AS34" s="212"/>
      <c r="AT34" s="213"/>
      <c r="AU34" s="211">
        <f t="shared" si="6"/>
        <v>-6</v>
      </c>
      <c r="AV34" s="212"/>
      <c r="AW34" s="212"/>
      <c r="AX34" s="213"/>
    </row>
    <row r="35" spans="3:50" ht="13.5" customHeight="1" x14ac:dyDescent="0.15">
      <c r="C35" s="204" t="s">
        <v>16</v>
      </c>
      <c r="D35" s="205"/>
      <c r="E35" s="7"/>
      <c r="F35" s="195" t="s">
        <v>17</v>
      </c>
      <c r="G35" s="195"/>
      <c r="H35" s="195"/>
      <c r="I35" s="195"/>
      <c r="J35" s="8"/>
      <c r="K35" s="196">
        <f t="shared" ref="K35:K47" si="9">K6</f>
        <v>1164</v>
      </c>
      <c r="L35" s="197"/>
      <c r="M35" s="197"/>
      <c r="N35" s="197"/>
      <c r="O35" s="197"/>
      <c r="P35" s="198"/>
      <c r="Q35" s="196">
        <f t="shared" si="7"/>
        <v>1274</v>
      </c>
      <c r="R35" s="197"/>
      <c r="S35" s="197"/>
      <c r="T35" s="197"/>
      <c r="U35" s="197"/>
      <c r="V35" s="198"/>
      <c r="W35" s="196">
        <f t="shared" si="8"/>
        <v>2438</v>
      </c>
      <c r="X35" s="197"/>
      <c r="Y35" s="197"/>
      <c r="Z35" s="197"/>
      <c r="AA35" s="197"/>
      <c r="AB35" s="198"/>
      <c r="AC35" s="196">
        <f t="shared" si="2"/>
        <v>955</v>
      </c>
      <c r="AD35" s="197"/>
      <c r="AE35" s="197"/>
      <c r="AF35" s="197"/>
      <c r="AG35" s="197"/>
      <c r="AH35" s="198"/>
      <c r="AI35" s="196">
        <f t="shared" si="3"/>
        <v>-6</v>
      </c>
      <c r="AJ35" s="197"/>
      <c r="AK35" s="197"/>
      <c r="AL35" s="198"/>
      <c r="AM35" s="196">
        <f t="shared" si="4"/>
        <v>9</v>
      </c>
      <c r="AN35" s="197"/>
      <c r="AO35" s="197"/>
      <c r="AP35" s="198"/>
      <c r="AQ35" s="196">
        <f t="shared" si="5"/>
        <v>3</v>
      </c>
      <c r="AR35" s="197"/>
      <c r="AS35" s="197"/>
      <c r="AT35" s="198"/>
      <c r="AU35" s="196">
        <f t="shared" si="6"/>
        <v>2</v>
      </c>
      <c r="AV35" s="197"/>
      <c r="AW35" s="197"/>
      <c r="AX35" s="198"/>
    </row>
    <row r="36" spans="3:50" ht="13.5" customHeight="1" x14ac:dyDescent="0.15">
      <c r="C36" s="206"/>
      <c r="D36" s="207"/>
      <c r="E36" s="9"/>
      <c r="F36" s="200" t="s">
        <v>18</v>
      </c>
      <c r="G36" s="200"/>
      <c r="H36" s="200"/>
      <c r="I36" s="200"/>
      <c r="J36" s="10"/>
      <c r="K36" s="201">
        <f t="shared" si="9"/>
        <v>291</v>
      </c>
      <c r="L36" s="202"/>
      <c r="M36" s="202"/>
      <c r="N36" s="202"/>
      <c r="O36" s="202"/>
      <c r="P36" s="203"/>
      <c r="Q36" s="201">
        <f t="shared" si="7"/>
        <v>309</v>
      </c>
      <c r="R36" s="202"/>
      <c r="S36" s="202"/>
      <c r="T36" s="202"/>
      <c r="U36" s="202"/>
      <c r="V36" s="203"/>
      <c r="W36" s="201">
        <f t="shared" si="8"/>
        <v>600</v>
      </c>
      <c r="X36" s="202"/>
      <c r="Y36" s="202"/>
      <c r="Z36" s="202"/>
      <c r="AA36" s="202"/>
      <c r="AB36" s="203"/>
      <c r="AC36" s="201">
        <f t="shared" si="2"/>
        <v>219</v>
      </c>
      <c r="AD36" s="202"/>
      <c r="AE36" s="202"/>
      <c r="AF36" s="202"/>
      <c r="AG36" s="202"/>
      <c r="AH36" s="203"/>
      <c r="AI36" s="201">
        <f t="shared" si="3"/>
        <v>0</v>
      </c>
      <c r="AJ36" s="202"/>
      <c r="AK36" s="202"/>
      <c r="AL36" s="203"/>
      <c r="AM36" s="201">
        <f t="shared" si="4"/>
        <v>-1</v>
      </c>
      <c r="AN36" s="202"/>
      <c r="AO36" s="202"/>
      <c r="AP36" s="203"/>
      <c r="AQ36" s="201">
        <f t="shared" si="5"/>
        <v>-1</v>
      </c>
      <c r="AR36" s="202"/>
      <c r="AS36" s="202"/>
      <c r="AT36" s="203"/>
      <c r="AU36" s="201">
        <f t="shared" si="6"/>
        <v>0</v>
      </c>
      <c r="AV36" s="202"/>
      <c r="AW36" s="202"/>
      <c r="AX36" s="203"/>
    </row>
    <row r="37" spans="3:50" ht="13.5" customHeight="1" x14ac:dyDescent="0.15">
      <c r="C37" s="206"/>
      <c r="D37" s="207"/>
      <c r="E37" s="9"/>
      <c r="F37" s="200" t="s">
        <v>19</v>
      </c>
      <c r="G37" s="200"/>
      <c r="H37" s="200"/>
      <c r="I37" s="200"/>
      <c r="J37" s="10"/>
      <c r="K37" s="201">
        <f t="shared" si="9"/>
        <v>441</v>
      </c>
      <c r="L37" s="202"/>
      <c r="M37" s="202"/>
      <c r="N37" s="202"/>
      <c r="O37" s="202"/>
      <c r="P37" s="203"/>
      <c r="Q37" s="201">
        <f t="shared" si="7"/>
        <v>430</v>
      </c>
      <c r="R37" s="202"/>
      <c r="S37" s="202"/>
      <c r="T37" s="202"/>
      <c r="U37" s="202"/>
      <c r="V37" s="203"/>
      <c r="W37" s="201">
        <f t="shared" si="8"/>
        <v>871</v>
      </c>
      <c r="X37" s="202"/>
      <c r="Y37" s="202"/>
      <c r="Z37" s="202"/>
      <c r="AA37" s="202"/>
      <c r="AB37" s="203"/>
      <c r="AC37" s="201">
        <f t="shared" si="2"/>
        <v>379</v>
      </c>
      <c r="AD37" s="202"/>
      <c r="AE37" s="202"/>
      <c r="AF37" s="202"/>
      <c r="AG37" s="202"/>
      <c r="AH37" s="203"/>
      <c r="AI37" s="201">
        <f t="shared" si="3"/>
        <v>-1</v>
      </c>
      <c r="AJ37" s="202"/>
      <c r="AK37" s="202"/>
      <c r="AL37" s="203"/>
      <c r="AM37" s="201">
        <f t="shared" si="4"/>
        <v>-1</v>
      </c>
      <c r="AN37" s="202"/>
      <c r="AO37" s="202"/>
      <c r="AP37" s="203"/>
      <c r="AQ37" s="201">
        <f t="shared" si="5"/>
        <v>-2</v>
      </c>
      <c r="AR37" s="202"/>
      <c r="AS37" s="202"/>
      <c r="AT37" s="203"/>
      <c r="AU37" s="201">
        <f t="shared" si="6"/>
        <v>-1</v>
      </c>
      <c r="AV37" s="202"/>
      <c r="AW37" s="202"/>
      <c r="AX37" s="203"/>
    </row>
    <row r="38" spans="3:50" ht="13.5" customHeight="1" x14ac:dyDescent="0.15">
      <c r="C38" s="206"/>
      <c r="D38" s="207"/>
      <c r="E38" s="11"/>
      <c r="F38" s="199" t="s">
        <v>20</v>
      </c>
      <c r="G38" s="199"/>
      <c r="H38" s="199"/>
      <c r="I38" s="199"/>
      <c r="J38" s="12"/>
      <c r="K38" s="186">
        <f t="shared" si="9"/>
        <v>131</v>
      </c>
      <c r="L38" s="187"/>
      <c r="M38" s="187"/>
      <c r="N38" s="187"/>
      <c r="O38" s="187"/>
      <c r="P38" s="188"/>
      <c r="Q38" s="186">
        <f t="shared" si="7"/>
        <v>139</v>
      </c>
      <c r="R38" s="187"/>
      <c r="S38" s="187"/>
      <c r="T38" s="187"/>
      <c r="U38" s="187"/>
      <c r="V38" s="188"/>
      <c r="W38" s="186">
        <f t="shared" si="8"/>
        <v>270</v>
      </c>
      <c r="X38" s="187"/>
      <c r="Y38" s="187"/>
      <c r="Z38" s="187"/>
      <c r="AA38" s="187"/>
      <c r="AB38" s="188"/>
      <c r="AC38" s="186">
        <f t="shared" si="2"/>
        <v>100</v>
      </c>
      <c r="AD38" s="187"/>
      <c r="AE38" s="187"/>
      <c r="AF38" s="187"/>
      <c r="AG38" s="187"/>
      <c r="AH38" s="188"/>
      <c r="AI38" s="186">
        <f t="shared" si="3"/>
        <v>0</v>
      </c>
      <c r="AJ38" s="187"/>
      <c r="AK38" s="187"/>
      <c r="AL38" s="188"/>
      <c r="AM38" s="186">
        <f t="shared" si="4"/>
        <v>-1</v>
      </c>
      <c r="AN38" s="187"/>
      <c r="AO38" s="187"/>
      <c r="AP38" s="188"/>
      <c r="AQ38" s="186">
        <f t="shared" si="5"/>
        <v>-1</v>
      </c>
      <c r="AR38" s="187"/>
      <c r="AS38" s="187"/>
      <c r="AT38" s="188"/>
      <c r="AU38" s="186">
        <f t="shared" si="6"/>
        <v>0</v>
      </c>
      <c r="AV38" s="187"/>
      <c r="AW38" s="187"/>
      <c r="AX38" s="188"/>
    </row>
    <row r="39" spans="3:50" ht="13.5" customHeight="1" x14ac:dyDescent="0.15">
      <c r="C39" s="208"/>
      <c r="D39" s="209"/>
      <c r="E39" s="18"/>
      <c r="F39" s="180" t="s">
        <v>12</v>
      </c>
      <c r="G39" s="180"/>
      <c r="H39" s="180"/>
      <c r="I39" s="180"/>
      <c r="J39" s="25"/>
      <c r="K39" s="183">
        <f>K10</f>
        <v>2027</v>
      </c>
      <c r="L39" s="184"/>
      <c r="M39" s="184"/>
      <c r="N39" s="184"/>
      <c r="O39" s="184"/>
      <c r="P39" s="185"/>
      <c r="Q39" s="183">
        <f t="shared" si="7"/>
        <v>2152</v>
      </c>
      <c r="R39" s="184"/>
      <c r="S39" s="184"/>
      <c r="T39" s="184"/>
      <c r="U39" s="184"/>
      <c r="V39" s="185"/>
      <c r="W39" s="183">
        <f t="shared" si="8"/>
        <v>4179</v>
      </c>
      <c r="X39" s="184"/>
      <c r="Y39" s="184"/>
      <c r="Z39" s="184"/>
      <c r="AA39" s="184"/>
      <c r="AB39" s="185"/>
      <c r="AC39" s="183">
        <f t="shared" si="2"/>
        <v>1653</v>
      </c>
      <c r="AD39" s="184"/>
      <c r="AE39" s="184"/>
      <c r="AF39" s="184"/>
      <c r="AG39" s="184"/>
      <c r="AH39" s="185"/>
      <c r="AI39" s="183">
        <f t="shared" si="3"/>
        <v>-7</v>
      </c>
      <c r="AJ39" s="184"/>
      <c r="AK39" s="184"/>
      <c r="AL39" s="185"/>
      <c r="AM39" s="183">
        <f t="shared" si="4"/>
        <v>6</v>
      </c>
      <c r="AN39" s="184"/>
      <c r="AO39" s="184"/>
      <c r="AP39" s="185"/>
      <c r="AQ39" s="183">
        <f t="shared" si="5"/>
        <v>-1</v>
      </c>
      <c r="AR39" s="184"/>
      <c r="AS39" s="184"/>
      <c r="AT39" s="185"/>
      <c r="AU39" s="183">
        <f t="shared" si="6"/>
        <v>1</v>
      </c>
      <c r="AV39" s="184"/>
      <c r="AW39" s="184"/>
      <c r="AX39" s="185"/>
    </row>
    <row r="40" spans="3:50" ht="13.5" customHeight="1" x14ac:dyDescent="0.15">
      <c r="C40" s="189" t="s">
        <v>21</v>
      </c>
      <c r="D40" s="190"/>
      <c r="E40" s="7"/>
      <c r="F40" s="195" t="s">
        <v>22</v>
      </c>
      <c r="G40" s="195"/>
      <c r="H40" s="195"/>
      <c r="I40" s="195"/>
      <c r="J40" s="8"/>
      <c r="K40" s="196">
        <f t="shared" si="9"/>
        <v>396</v>
      </c>
      <c r="L40" s="197"/>
      <c r="M40" s="197"/>
      <c r="N40" s="197"/>
      <c r="O40" s="197"/>
      <c r="P40" s="198"/>
      <c r="Q40" s="196">
        <f t="shared" si="7"/>
        <v>412</v>
      </c>
      <c r="R40" s="197"/>
      <c r="S40" s="197"/>
      <c r="T40" s="197"/>
      <c r="U40" s="197"/>
      <c r="V40" s="198"/>
      <c r="W40" s="196">
        <f t="shared" si="8"/>
        <v>808</v>
      </c>
      <c r="X40" s="197"/>
      <c r="Y40" s="197"/>
      <c r="Z40" s="197"/>
      <c r="AA40" s="197"/>
      <c r="AB40" s="198"/>
      <c r="AC40" s="196">
        <f t="shared" si="2"/>
        <v>291</v>
      </c>
      <c r="AD40" s="197"/>
      <c r="AE40" s="197"/>
      <c r="AF40" s="197"/>
      <c r="AG40" s="197"/>
      <c r="AH40" s="198"/>
      <c r="AI40" s="196">
        <f t="shared" si="3"/>
        <v>0</v>
      </c>
      <c r="AJ40" s="197"/>
      <c r="AK40" s="197"/>
      <c r="AL40" s="198"/>
      <c r="AM40" s="196">
        <f t="shared" si="4"/>
        <v>-3</v>
      </c>
      <c r="AN40" s="197"/>
      <c r="AO40" s="197"/>
      <c r="AP40" s="198"/>
      <c r="AQ40" s="196">
        <f t="shared" si="5"/>
        <v>-3</v>
      </c>
      <c r="AR40" s="197"/>
      <c r="AS40" s="197"/>
      <c r="AT40" s="198"/>
      <c r="AU40" s="196">
        <f t="shared" si="6"/>
        <v>0</v>
      </c>
      <c r="AV40" s="197"/>
      <c r="AW40" s="197"/>
      <c r="AX40" s="198"/>
    </row>
    <row r="41" spans="3:50" ht="13.5" customHeight="1" x14ac:dyDescent="0.15">
      <c r="C41" s="191"/>
      <c r="D41" s="192"/>
      <c r="E41" s="11"/>
      <c r="F41" s="199" t="s">
        <v>23</v>
      </c>
      <c r="G41" s="199"/>
      <c r="H41" s="199"/>
      <c r="I41" s="199"/>
      <c r="J41" s="12"/>
      <c r="K41" s="186">
        <f t="shared" si="9"/>
        <v>279</v>
      </c>
      <c r="L41" s="187"/>
      <c r="M41" s="187"/>
      <c r="N41" s="187"/>
      <c r="O41" s="187"/>
      <c r="P41" s="188"/>
      <c r="Q41" s="186">
        <f t="shared" si="7"/>
        <v>241</v>
      </c>
      <c r="R41" s="187"/>
      <c r="S41" s="187"/>
      <c r="T41" s="187"/>
      <c r="U41" s="187"/>
      <c r="V41" s="188"/>
      <c r="W41" s="186">
        <f t="shared" si="8"/>
        <v>520</v>
      </c>
      <c r="X41" s="187"/>
      <c r="Y41" s="187"/>
      <c r="Z41" s="187"/>
      <c r="AA41" s="187"/>
      <c r="AB41" s="188"/>
      <c r="AC41" s="186">
        <f t="shared" si="2"/>
        <v>197</v>
      </c>
      <c r="AD41" s="187"/>
      <c r="AE41" s="187"/>
      <c r="AF41" s="187"/>
      <c r="AG41" s="187"/>
      <c r="AH41" s="188"/>
      <c r="AI41" s="186">
        <f t="shared" si="3"/>
        <v>0</v>
      </c>
      <c r="AJ41" s="187"/>
      <c r="AK41" s="187"/>
      <c r="AL41" s="188"/>
      <c r="AM41" s="186">
        <f t="shared" si="4"/>
        <v>2</v>
      </c>
      <c r="AN41" s="187"/>
      <c r="AO41" s="187"/>
      <c r="AP41" s="188"/>
      <c r="AQ41" s="186">
        <f t="shared" si="5"/>
        <v>2</v>
      </c>
      <c r="AR41" s="187"/>
      <c r="AS41" s="187"/>
      <c r="AT41" s="188"/>
      <c r="AU41" s="186">
        <f t="shared" si="6"/>
        <v>1</v>
      </c>
      <c r="AV41" s="187"/>
      <c r="AW41" s="187"/>
      <c r="AX41" s="188"/>
    </row>
    <row r="42" spans="3:50" ht="13.5" customHeight="1" x14ac:dyDescent="0.15">
      <c r="C42" s="193"/>
      <c r="D42" s="194"/>
      <c r="E42" s="18"/>
      <c r="F42" s="180" t="s">
        <v>12</v>
      </c>
      <c r="G42" s="180"/>
      <c r="H42" s="180"/>
      <c r="I42" s="180"/>
      <c r="J42" s="25"/>
      <c r="K42" s="183">
        <f t="shared" si="9"/>
        <v>675</v>
      </c>
      <c r="L42" s="184"/>
      <c r="M42" s="184"/>
      <c r="N42" s="184"/>
      <c r="O42" s="184"/>
      <c r="P42" s="185"/>
      <c r="Q42" s="183">
        <f t="shared" si="7"/>
        <v>653</v>
      </c>
      <c r="R42" s="184"/>
      <c r="S42" s="184"/>
      <c r="T42" s="184"/>
      <c r="U42" s="184"/>
      <c r="V42" s="185"/>
      <c r="W42" s="183">
        <f t="shared" si="8"/>
        <v>1328</v>
      </c>
      <c r="X42" s="184"/>
      <c r="Y42" s="184"/>
      <c r="Z42" s="184"/>
      <c r="AA42" s="184"/>
      <c r="AB42" s="185"/>
      <c r="AC42" s="183">
        <f t="shared" si="2"/>
        <v>488</v>
      </c>
      <c r="AD42" s="184"/>
      <c r="AE42" s="184"/>
      <c r="AF42" s="184"/>
      <c r="AG42" s="184"/>
      <c r="AH42" s="185"/>
      <c r="AI42" s="183">
        <f t="shared" si="3"/>
        <v>0</v>
      </c>
      <c r="AJ42" s="184"/>
      <c r="AK42" s="184"/>
      <c r="AL42" s="185"/>
      <c r="AM42" s="183">
        <f t="shared" si="4"/>
        <v>-1</v>
      </c>
      <c r="AN42" s="184"/>
      <c r="AO42" s="184"/>
      <c r="AP42" s="185"/>
      <c r="AQ42" s="183">
        <f t="shared" si="5"/>
        <v>-1</v>
      </c>
      <c r="AR42" s="184"/>
      <c r="AS42" s="184"/>
      <c r="AT42" s="185"/>
      <c r="AU42" s="183">
        <f t="shared" si="6"/>
        <v>1</v>
      </c>
      <c r="AV42" s="184"/>
      <c r="AW42" s="184"/>
      <c r="AX42" s="185"/>
    </row>
    <row r="43" spans="3:50" ht="13.5" customHeight="1" x14ac:dyDescent="0.15">
      <c r="C43" s="18"/>
      <c r="D43" s="180" t="s">
        <v>24</v>
      </c>
      <c r="E43" s="180"/>
      <c r="F43" s="180"/>
      <c r="G43" s="180"/>
      <c r="H43" s="180"/>
      <c r="I43" s="180"/>
      <c r="J43" s="25"/>
      <c r="K43" s="183">
        <f t="shared" si="9"/>
        <v>305</v>
      </c>
      <c r="L43" s="184"/>
      <c r="M43" s="184"/>
      <c r="N43" s="184"/>
      <c r="O43" s="184"/>
      <c r="P43" s="185"/>
      <c r="Q43" s="183">
        <f t="shared" si="7"/>
        <v>285</v>
      </c>
      <c r="R43" s="184"/>
      <c r="S43" s="184"/>
      <c r="T43" s="184"/>
      <c r="U43" s="184"/>
      <c r="V43" s="185"/>
      <c r="W43" s="183">
        <f t="shared" si="8"/>
        <v>590</v>
      </c>
      <c r="X43" s="184"/>
      <c r="Y43" s="184"/>
      <c r="Z43" s="184"/>
      <c r="AA43" s="184"/>
      <c r="AB43" s="185"/>
      <c r="AC43" s="183">
        <f t="shared" si="2"/>
        <v>247</v>
      </c>
      <c r="AD43" s="184"/>
      <c r="AE43" s="184"/>
      <c r="AF43" s="184"/>
      <c r="AG43" s="184"/>
      <c r="AH43" s="185"/>
      <c r="AI43" s="183">
        <f t="shared" si="3"/>
        <v>3</v>
      </c>
      <c r="AJ43" s="184"/>
      <c r="AK43" s="184"/>
      <c r="AL43" s="185"/>
      <c r="AM43" s="183">
        <f t="shared" si="4"/>
        <v>-1</v>
      </c>
      <c r="AN43" s="184"/>
      <c r="AO43" s="184"/>
      <c r="AP43" s="185"/>
      <c r="AQ43" s="183">
        <f t="shared" si="5"/>
        <v>2</v>
      </c>
      <c r="AR43" s="184"/>
      <c r="AS43" s="184"/>
      <c r="AT43" s="185"/>
      <c r="AU43" s="183">
        <f t="shared" si="6"/>
        <v>1</v>
      </c>
      <c r="AV43" s="184"/>
      <c r="AW43" s="184"/>
      <c r="AX43" s="185"/>
    </row>
    <row r="44" spans="3:50" ht="13.5" customHeight="1" x14ac:dyDescent="0.15">
      <c r="C44" s="18"/>
      <c r="D44" s="180" t="s">
        <v>25</v>
      </c>
      <c r="E44" s="180"/>
      <c r="F44" s="180"/>
      <c r="G44" s="180"/>
      <c r="H44" s="180"/>
      <c r="I44" s="180"/>
      <c r="J44" s="25"/>
      <c r="K44" s="183">
        <f t="shared" si="9"/>
        <v>715</v>
      </c>
      <c r="L44" s="184"/>
      <c r="M44" s="184"/>
      <c r="N44" s="184"/>
      <c r="O44" s="184"/>
      <c r="P44" s="185"/>
      <c r="Q44" s="183">
        <f t="shared" si="7"/>
        <v>618</v>
      </c>
      <c r="R44" s="184"/>
      <c r="S44" s="184"/>
      <c r="T44" s="184"/>
      <c r="U44" s="184"/>
      <c r="V44" s="185"/>
      <c r="W44" s="183">
        <f t="shared" si="8"/>
        <v>1333</v>
      </c>
      <c r="X44" s="184"/>
      <c r="Y44" s="184"/>
      <c r="Z44" s="184"/>
      <c r="AA44" s="184"/>
      <c r="AB44" s="185"/>
      <c r="AC44" s="183">
        <f t="shared" si="2"/>
        <v>585</v>
      </c>
      <c r="AD44" s="184"/>
      <c r="AE44" s="184"/>
      <c r="AF44" s="184"/>
      <c r="AG44" s="184"/>
      <c r="AH44" s="185"/>
      <c r="AI44" s="183">
        <f t="shared" si="3"/>
        <v>1</v>
      </c>
      <c r="AJ44" s="184"/>
      <c r="AK44" s="184"/>
      <c r="AL44" s="185"/>
      <c r="AM44" s="183">
        <f t="shared" si="4"/>
        <v>-5</v>
      </c>
      <c r="AN44" s="184"/>
      <c r="AO44" s="184"/>
      <c r="AP44" s="185"/>
      <c r="AQ44" s="183">
        <f t="shared" si="5"/>
        <v>-4</v>
      </c>
      <c r="AR44" s="184"/>
      <c r="AS44" s="184"/>
      <c r="AT44" s="185"/>
      <c r="AU44" s="183">
        <f t="shared" si="6"/>
        <v>3</v>
      </c>
      <c r="AV44" s="184"/>
      <c r="AW44" s="184"/>
      <c r="AX44" s="185"/>
    </row>
    <row r="45" spans="3:50" ht="13.5" customHeight="1" x14ac:dyDescent="0.15">
      <c r="C45" s="18"/>
      <c r="D45" s="180" t="s">
        <v>26</v>
      </c>
      <c r="E45" s="180"/>
      <c r="F45" s="180"/>
      <c r="G45" s="180"/>
      <c r="H45" s="180"/>
      <c r="I45" s="180"/>
      <c r="J45" s="25"/>
      <c r="K45" s="183">
        <f t="shared" si="9"/>
        <v>119</v>
      </c>
      <c r="L45" s="184"/>
      <c r="M45" s="184"/>
      <c r="N45" s="184"/>
      <c r="O45" s="184"/>
      <c r="P45" s="185"/>
      <c r="Q45" s="183">
        <f t="shared" si="7"/>
        <v>111</v>
      </c>
      <c r="R45" s="184"/>
      <c r="S45" s="184"/>
      <c r="T45" s="184"/>
      <c r="U45" s="184"/>
      <c r="V45" s="185"/>
      <c r="W45" s="183">
        <f t="shared" si="8"/>
        <v>230</v>
      </c>
      <c r="X45" s="184"/>
      <c r="Y45" s="184"/>
      <c r="Z45" s="184"/>
      <c r="AA45" s="184"/>
      <c r="AB45" s="185"/>
      <c r="AC45" s="183">
        <f t="shared" si="2"/>
        <v>88</v>
      </c>
      <c r="AD45" s="184"/>
      <c r="AE45" s="184"/>
      <c r="AF45" s="184"/>
      <c r="AG45" s="184"/>
      <c r="AH45" s="185"/>
      <c r="AI45" s="183">
        <f t="shared" si="3"/>
        <v>0</v>
      </c>
      <c r="AJ45" s="184"/>
      <c r="AK45" s="184"/>
      <c r="AL45" s="185"/>
      <c r="AM45" s="183">
        <f t="shared" si="4"/>
        <v>-3</v>
      </c>
      <c r="AN45" s="184"/>
      <c r="AO45" s="184"/>
      <c r="AP45" s="185"/>
      <c r="AQ45" s="183">
        <f t="shared" si="5"/>
        <v>-3</v>
      </c>
      <c r="AR45" s="184"/>
      <c r="AS45" s="184"/>
      <c r="AT45" s="185"/>
      <c r="AU45" s="183">
        <f t="shared" si="6"/>
        <v>0</v>
      </c>
      <c r="AV45" s="184"/>
      <c r="AW45" s="184"/>
      <c r="AX45" s="185"/>
    </row>
    <row r="46" spans="3:50" ht="13.5" customHeight="1" x14ac:dyDescent="0.15">
      <c r="C46" s="18"/>
      <c r="D46" s="180" t="s">
        <v>27</v>
      </c>
      <c r="E46" s="180"/>
      <c r="F46" s="180"/>
      <c r="G46" s="180"/>
      <c r="H46" s="180"/>
      <c r="I46" s="180"/>
      <c r="J46" s="25"/>
      <c r="K46" s="183">
        <f t="shared" si="9"/>
        <v>439</v>
      </c>
      <c r="L46" s="184"/>
      <c r="M46" s="184"/>
      <c r="N46" s="184"/>
      <c r="O46" s="184"/>
      <c r="P46" s="185"/>
      <c r="Q46" s="183">
        <f t="shared" si="7"/>
        <v>274</v>
      </c>
      <c r="R46" s="184"/>
      <c r="S46" s="184"/>
      <c r="T46" s="184"/>
      <c r="U46" s="184"/>
      <c r="V46" s="185"/>
      <c r="W46" s="183">
        <f t="shared" si="8"/>
        <v>713</v>
      </c>
      <c r="X46" s="184"/>
      <c r="Y46" s="184"/>
      <c r="Z46" s="184"/>
      <c r="AA46" s="184"/>
      <c r="AB46" s="185"/>
      <c r="AC46" s="183">
        <f t="shared" si="2"/>
        <v>396</v>
      </c>
      <c r="AD46" s="184"/>
      <c r="AE46" s="184"/>
      <c r="AF46" s="184"/>
      <c r="AG46" s="184"/>
      <c r="AH46" s="185"/>
      <c r="AI46" s="183">
        <f t="shared" si="3"/>
        <v>-4</v>
      </c>
      <c r="AJ46" s="184"/>
      <c r="AK46" s="184"/>
      <c r="AL46" s="185"/>
      <c r="AM46" s="183">
        <f t="shared" si="4"/>
        <v>1</v>
      </c>
      <c r="AN46" s="184"/>
      <c r="AO46" s="184"/>
      <c r="AP46" s="185"/>
      <c r="AQ46" s="183">
        <f t="shared" si="5"/>
        <v>-3</v>
      </c>
      <c r="AR46" s="184"/>
      <c r="AS46" s="184"/>
      <c r="AT46" s="185"/>
      <c r="AU46" s="183">
        <f t="shared" si="6"/>
        <v>-1</v>
      </c>
      <c r="AV46" s="184"/>
      <c r="AW46" s="184"/>
      <c r="AX46" s="185"/>
    </row>
    <row r="47" spans="3:50" ht="13.5" customHeight="1" x14ac:dyDescent="0.15">
      <c r="C47" s="18"/>
      <c r="D47" s="180" t="s">
        <v>28</v>
      </c>
      <c r="E47" s="180"/>
      <c r="F47" s="180"/>
      <c r="G47" s="180"/>
      <c r="H47" s="180"/>
      <c r="I47" s="180"/>
      <c r="J47" s="25"/>
      <c r="K47" s="183">
        <f t="shared" si="9"/>
        <v>-227</v>
      </c>
      <c r="L47" s="184"/>
      <c r="M47" s="184"/>
      <c r="N47" s="184"/>
      <c r="O47" s="184"/>
      <c r="P47" s="185"/>
      <c r="Q47" s="183">
        <f t="shared" si="7"/>
        <v>-225</v>
      </c>
      <c r="R47" s="184"/>
      <c r="S47" s="184"/>
      <c r="T47" s="184"/>
      <c r="U47" s="184"/>
      <c r="V47" s="185"/>
      <c r="W47" s="183">
        <f t="shared" si="8"/>
        <v>-452</v>
      </c>
      <c r="X47" s="184"/>
      <c r="Y47" s="184"/>
      <c r="Z47" s="184"/>
      <c r="AA47" s="184"/>
      <c r="AB47" s="185"/>
      <c r="AC47" s="183">
        <f t="shared" si="2"/>
        <v>-65</v>
      </c>
      <c r="AD47" s="184"/>
      <c r="AE47" s="184"/>
      <c r="AF47" s="184"/>
      <c r="AG47" s="184"/>
      <c r="AH47" s="185"/>
      <c r="AI47" s="183">
        <f t="shared" si="3"/>
        <v>-1</v>
      </c>
      <c r="AJ47" s="184"/>
      <c r="AK47" s="184"/>
      <c r="AL47" s="185"/>
      <c r="AM47" s="183">
        <f t="shared" si="4"/>
        <v>-1</v>
      </c>
      <c r="AN47" s="184"/>
      <c r="AO47" s="184"/>
      <c r="AP47" s="185"/>
      <c r="AQ47" s="183">
        <f t="shared" si="5"/>
        <v>-2</v>
      </c>
      <c r="AR47" s="184"/>
      <c r="AS47" s="184"/>
      <c r="AT47" s="185"/>
      <c r="AU47" s="183">
        <f t="shared" si="6"/>
        <v>2</v>
      </c>
      <c r="AV47" s="184"/>
      <c r="AW47" s="184"/>
      <c r="AX47" s="185"/>
    </row>
    <row r="48" spans="3:50" ht="13.5" customHeight="1" x14ac:dyDescent="0.15">
      <c r="AM48" s="3"/>
      <c r="AN48" s="180" t="s">
        <v>29</v>
      </c>
      <c r="AO48" s="180"/>
      <c r="AP48" s="180"/>
      <c r="AQ48" s="180"/>
      <c r="AR48" s="180"/>
      <c r="AS48" s="180"/>
      <c r="AT48" s="180"/>
      <c r="AU48" s="180"/>
      <c r="AV48" s="180"/>
      <c r="AW48" s="180"/>
      <c r="AX48" s="4"/>
    </row>
    <row r="49" spans="1:51" ht="13.5" customHeight="1" x14ac:dyDescent="0.15">
      <c r="C49" s="2" t="s">
        <v>30</v>
      </c>
      <c r="AD49" s="13"/>
      <c r="AE49" s="13" t="s">
        <v>47</v>
      </c>
      <c r="AF49" s="13"/>
      <c r="AG49" s="13" t="s">
        <v>31</v>
      </c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</row>
    <row r="50" spans="1:51" ht="13.5" customHeight="1" x14ac:dyDescent="0.15">
      <c r="A50" s="13"/>
      <c r="B50" s="13"/>
      <c r="C50" s="13" t="s">
        <v>47</v>
      </c>
      <c r="D50" s="13"/>
      <c r="E50" s="13" t="s">
        <v>32</v>
      </c>
      <c r="F50" s="13"/>
      <c r="G50" s="13"/>
      <c r="H50" s="13"/>
      <c r="I50" s="13"/>
      <c r="J50" s="13"/>
      <c r="K50" s="13"/>
      <c r="L50" s="13"/>
      <c r="M50" s="17" t="s">
        <v>48</v>
      </c>
      <c r="N50" s="181">
        <f>N21</f>
        <v>3</v>
      </c>
      <c r="O50" s="181"/>
      <c r="P50" s="182" t="s">
        <v>2</v>
      </c>
      <c r="Q50" s="182"/>
      <c r="R50" s="17" t="s">
        <v>45</v>
      </c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7" t="s">
        <v>48</v>
      </c>
      <c r="AG50" s="182" t="s">
        <v>53</v>
      </c>
      <c r="AH50" s="182"/>
      <c r="AI50" s="182"/>
      <c r="AJ50" s="181">
        <f>AJ21</f>
        <v>3</v>
      </c>
      <c r="AK50" s="181"/>
      <c r="AL50" s="182" t="s">
        <v>1</v>
      </c>
      <c r="AM50" s="182"/>
      <c r="AN50" s="181">
        <f>AN21</f>
        <v>3</v>
      </c>
      <c r="AO50" s="181"/>
      <c r="AP50" s="182" t="s">
        <v>2</v>
      </c>
      <c r="AQ50" s="182"/>
      <c r="AR50" s="181">
        <f>AR21</f>
        <v>1</v>
      </c>
      <c r="AS50" s="181"/>
      <c r="AT50" s="182" t="s">
        <v>33</v>
      </c>
      <c r="AU50" s="182"/>
      <c r="AV50" s="182"/>
      <c r="AW50" s="182"/>
      <c r="AX50" s="17" t="s">
        <v>45</v>
      </c>
      <c r="AY50" s="13"/>
    </row>
    <row r="51" spans="1:51" ht="13.5" customHeight="1" x14ac:dyDescent="0.15">
      <c r="E51" s="164" t="s">
        <v>34</v>
      </c>
      <c r="F51" s="164"/>
      <c r="G51" s="164"/>
      <c r="H51" s="164"/>
      <c r="I51" s="164"/>
      <c r="J51" s="165">
        <f>J22</f>
        <v>8.1</v>
      </c>
      <c r="K51" s="165"/>
      <c r="L51" s="165">
        <f>L22</f>
        <v>0</v>
      </c>
      <c r="M51" s="165"/>
      <c r="N51" s="14" t="s">
        <v>49</v>
      </c>
      <c r="O51" s="14"/>
      <c r="AT51" s="166" t="s">
        <v>35</v>
      </c>
      <c r="AU51" s="166"/>
      <c r="AV51" s="166"/>
      <c r="AW51" s="166"/>
    </row>
    <row r="52" spans="1:51" ht="13.5" customHeight="1" x14ac:dyDescent="0.15">
      <c r="E52" s="164" t="s">
        <v>36</v>
      </c>
      <c r="F52" s="164"/>
      <c r="G52" s="164"/>
      <c r="H52" s="164"/>
      <c r="I52" s="164"/>
      <c r="J52" s="165">
        <f>J23</f>
        <v>24.9</v>
      </c>
      <c r="K52" s="165"/>
      <c r="L52" s="165">
        <f>L23</f>
        <v>0</v>
      </c>
      <c r="M52" s="165"/>
      <c r="N52" s="14" t="s">
        <v>49</v>
      </c>
      <c r="O52" s="14"/>
      <c r="P52" s="15" t="s">
        <v>48</v>
      </c>
      <c r="Q52" s="175">
        <f>Q23</f>
        <v>29</v>
      </c>
      <c r="R52" s="175"/>
      <c r="S52" s="166" t="s">
        <v>3</v>
      </c>
      <c r="T52" s="166"/>
      <c r="U52" s="175">
        <f>U23</f>
        <v>14</v>
      </c>
      <c r="V52" s="175"/>
      <c r="W52" s="166" t="s">
        <v>37</v>
      </c>
      <c r="X52" s="166"/>
      <c r="Y52" s="175">
        <f>Y23</f>
        <v>9</v>
      </c>
      <c r="Z52" s="175"/>
      <c r="AA52" s="166" t="s">
        <v>38</v>
      </c>
      <c r="AB52" s="166"/>
      <c r="AC52" s="15" t="s">
        <v>45</v>
      </c>
      <c r="AE52" s="177" t="s">
        <v>14</v>
      </c>
      <c r="AF52" s="177"/>
      <c r="AG52" s="177"/>
      <c r="AH52" s="177"/>
      <c r="AI52" s="178">
        <f>AI23</f>
        <v>1817228</v>
      </c>
      <c r="AJ52" s="178"/>
      <c r="AK52" s="178"/>
      <c r="AL52" s="178"/>
      <c r="AM52" s="178"/>
      <c r="AN52" s="178"/>
      <c r="AO52" s="178"/>
      <c r="AP52" s="179" t="s">
        <v>39</v>
      </c>
      <c r="AQ52" s="179"/>
      <c r="AR52" s="179"/>
      <c r="AS52" s="16" t="s">
        <v>48</v>
      </c>
      <c r="AT52" s="174">
        <f>AT23</f>
        <v>-2008</v>
      </c>
      <c r="AU52" s="174"/>
      <c r="AV52" s="174"/>
      <c r="AW52" s="174"/>
      <c r="AX52" s="16" t="s">
        <v>45</v>
      </c>
    </row>
    <row r="53" spans="1:51" ht="13.5" customHeight="1" x14ac:dyDescent="0.15">
      <c r="E53" s="164" t="s">
        <v>40</v>
      </c>
      <c r="F53" s="164"/>
      <c r="G53" s="164"/>
      <c r="H53" s="164"/>
      <c r="I53" s="164"/>
      <c r="J53" s="165">
        <f>J24</f>
        <v>-5</v>
      </c>
      <c r="K53" s="165"/>
      <c r="L53" s="165">
        <f>L24</f>
        <v>0</v>
      </c>
      <c r="M53" s="165"/>
      <c r="N53" s="14" t="s">
        <v>49</v>
      </c>
      <c r="O53" s="14"/>
      <c r="P53" s="15" t="s">
        <v>48</v>
      </c>
      <c r="Q53" s="175">
        <f>Q24</f>
        <v>9</v>
      </c>
      <c r="R53" s="175"/>
      <c r="S53" s="166" t="s">
        <v>3</v>
      </c>
      <c r="T53" s="166"/>
      <c r="U53" s="175">
        <f>U24</f>
        <v>5</v>
      </c>
      <c r="V53" s="175"/>
      <c r="W53" s="166" t="s">
        <v>37</v>
      </c>
      <c r="X53" s="166"/>
      <c r="Y53" s="175">
        <f>Y24</f>
        <v>44</v>
      </c>
      <c r="Z53" s="175"/>
      <c r="AA53" s="166" t="s">
        <v>38</v>
      </c>
      <c r="AB53" s="166"/>
      <c r="AC53" s="15" t="s">
        <v>45</v>
      </c>
      <c r="AE53" s="176" t="s">
        <v>10</v>
      </c>
      <c r="AF53" s="176"/>
      <c r="AG53" s="176"/>
      <c r="AH53" s="176"/>
      <c r="AI53" s="170">
        <f>AI24</f>
        <v>900746</v>
      </c>
      <c r="AJ53" s="170"/>
      <c r="AK53" s="170"/>
      <c r="AL53" s="170"/>
      <c r="AM53" s="170"/>
      <c r="AN53" s="170"/>
      <c r="AO53" s="170"/>
      <c r="AP53" s="171" t="s">
        <v>39</v>
      </c>
      <c r="AQ53" s="171"/>
      <c r="AR53" s="171"/>
      <c r="AS53" s="15" t="s">
        <v>48</v>
      </c>
      <c r="AT53" s="172">
        <f>AT24</f>
        <v>-946</v>
      </c>
      <c r="AU53" s="172"/>
      <c r="AV53" s="172"/>
      <c r="AW53" s="172"/>
      <c r="AX53" s="15" t="s">
        <v>45</v>
      </c>
    </row>
    <row r="54" spans="1:51" ht="13.5" customHeight="1" x14ac:dyDescent="0.15">
      <c r="E54" s="164" t="s">
        <v>41</v>
      </c>
      <c r="F54" s="164"/>
      <c r="G54" s="164"/>
      <c r="H54" s="164"/>
      <c r="I54" s="164"/>
      <c r="J54" s="173">
        <f>J25</f>
        <v>58</v>
      </c>
      <c r="K54" s="173"/>
      <c r="L54" s="173">
        <f>L25</f>
        <v>0</v>
      </c>
      <c r="M54" s="173"/>
      <c r="N54" s="14" t="s">
        <v>50</v>
      </c>
      <c r="O54" s="14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E54" s="166" t="s">
        <v>11</v>
      </c>
      <c r="AF54" s="166"/>
      <c r="AG54" s="166"/>
      <c r="AH54" s="166"/>
      <c r="AI54" s="167">
        <f>AI25</f>
        <v>916482</v>
      </c>
      <c r="AJ54" s="167"/>
      <c r="AK54" s="167"/>
      <c r="AL54" s="167"/>
      <c r="AM54" s="167"/>
      <c r="AN54" s="167"/>
      <c r="AO54" s="167"/>
      <c r="AP54" s="168" t="s">
        <v>39</v>
      </c>
      <c r="AQ54" s="168"/>
      <c r="AR54" s="168"/>
      <c r="AS54" s="15" t="s">
        <v>48</v>
      </c>
      <c r="AT54" s="169">
        <f>AT25</f>
        <v>-1062</v>
      </c>
      <c r="AU54" s="169"/>
      <c r="AV54" s="169"/>
      <c r="AW54" s="169"/>
      <c r="AX54" s="15" t="s">
        <v>45</v>
      </c>
    </row>
    <row r="55" spans="1:51" ht="13.5" customHeight="1" x14ac:dyDescent="0.15">
      <c r="E55" s="164" t="s">
        <v>42</v>
      </c>
      <c r="F55" s="164"/>
      <c r="G55" s="164"/>
      <c r="H55" s="164"/>
      <c r="I55" s="164"/>
      <c r="J55" s="165">
        <f>J26</f>
        <v>99.5</v>
      </c>
      <c r="K55" s="165"/>
      <c r="L55" s="165">
        <f>L26</f>
        <v>0</v>
      </c>
      <c r="M55" s="165"/>
      <c r="N55" s="14" t="s">
        <v>51</v>
      </c>
      <c r="O55" s="14"/>
      <c r="AE55" s="166" t="s">
        <v>43</v>
      </c>
      <c r="AF55" s="166"/>
      <c r="AG55" s="166"/>
      <c r="AH55" s="166"/>
      <c r="AI55" s="167">
        <f>AI26</f>
        <v>756554</v>
      </c>
      <c r="AJ55" s="167"/>
      <c r="AK55" s="167"/>
      <c r="AL55" s="167"/>
      <c r="AM55" s="167"/>
      <c r="AN55" s="167"/>
      <c r="AO55" s="167"/>
      <c r="AP55" s="168" t="s">
        <v>44</v>
      </c>
      <c r="AQ55" s="168"/>
      <c r="AR55" s="168"/>
      <c r="AS55" s="15" t="s">
        <v>48</v>
      </c>
      <c r="AT55" s="169">
        <f>AT26</f>
        <v>-93</v>
      </c>
      <c r="AU55" s="169"/>
      <c r="AV55" s="169"/>
      <c r="AW55" s="169"/>
      <c r="AX55" s="15" t="s">
        <v>45</v>
      </c>
    </row>
    <row r="56" spans="1:51" ht="13.5" customHeight="1" x14ac:dyDescent="0.15">
      <c r="AE56" s="160"/>
      <c r="AF56" s="160"/>
      <c r="AG56" s="160"/>
      <c r="AH56" s="160"/>
      <c r="AI56" s="160"/>
      <c r="AJ56" s="160"/>
      <c r="AK56" s="160"/>
      <c r="AL56" s="160"/>
      <c r="AM56" s="160"/>
      <c r="AN56" s="160"/>
      <c r="AO56" s="160"/>
      <c r="AP56" s="160"/>
      <c r="AQ56" s="160"/>
      <c r="AR56" s="160"/>
      <c r="AS56" s="160"/>
      <c r="AT56" s="160"/>
      <c r="AU56" s="160"/>
      <c r="AV56" s="160"/>
      <c r="AW56" s="160"/>
      <c r="AX56" s="160"/>
    </row>
  </sheetData>
  <mergeCells count="424">
    <mergeCell ref="C3:E3"/>
    <mergeCell ref="K3:P3"/>
    <mergeCell ref="Q3:V3"/>
    <mergeCell ref="W3:AB3"/>
    <mergeCell ref="AI3:AL3"/>
    <mergeCell ref="AM3:AP3"/>
    <mergeCell ref="AR1:AS1"/>
    <mergeCell ref="AT1:AU1"/>
    <mergeCell ref="AV1:AX1"/>
    <mergeCell ref="F2:G3"/>
    <mergeCell ref="H2:J2"/>
    <mergeCell ref="L2:AA2"/>
    <mergeCell ref="AC2:AH3"/>
    <mergeCell ref="AI2:AX2"/>
    <mergeCell ref="AQ3:AT3"/>
    <mergeCell ref="AU3:AX3"/>
    <mergeCell ref="F1:AC1"/>
    <mergeCell ref="AG1:AI1"/>
    <mergeCell ref="AJ1:AK1"/>
    <mergeCell ref="AL1:AM1"/>
    <mergeCell ref="AN1:AO1"/>
    <mergeCell ref="AP1:AQ1"/>
    <mergeCell ref="AM4:AP4"/>
    <mergeCell ref="AQ4:AT4"/>
    <mergeCell ref="AU4:AX4"/>
    <mergeCell ref="D5:I5"/>
    <mergeCell ref="K5:P5"/>
    <mergeCell ref="Q5:V5"/>
    <mergeCell ref="W5:AB5"/>
    <mergeCell ref="AC5:AH5"/>
    <mergeCell ref="AI5:AL5"/>
    <mergeCell ref="AM5:AP5"/>
    <mergeCell ref="D4:I4"/>
    <mergeCell ref="K4:P4"/>
    <mergeCell ref="Q4:V4"/>
    <mergeCell ref="W4:AB4"/>
    <mergeCell ref="AC4:AH4"/>
    <mergeCell ref="AI4:AL4"/>
    <mergeCell ref="AQ5:AT5"/>
    <mergeCell ref="AU5:AX5"/>
    <mergeCell ref="C6:D10"/>
    <mergeCell ref="F6:I6"/>
    <mergeCell ref="K6:P6"/>
    <mergeCell ref="Q6:V6"/>
    <mergeCell ref="W6:AB6"/>
    <mergeCell ref="AC6:AH6"/>
    <mergeCell ref="AI6:AL6"/>
    <mergeCell ref="AM6:AP6"/>
    <mergeCell ref="AQ6:AT6"/>
    <mergeCell ref="F8:I8"/>
    <mergeCell ref="K8:P8"/>
    <mergeCell ref="Q8:V8"/>
    <mergeCell ref="W8:AB8"/>
    <mergeCell ref="AC8:AH8"/>
    <mergeCell ref="AI8:AL8"/>
    <mergeCell ref="AM8:AP8"/>
    <mergeCell ref="AQ8:AT8"/>
    <mergeCell ref="AU6:AX6"/>
    <mergeCell ref="F7:I7"/>
    <mergeCell ref="K7:P7"/>
    <mergeCell ref="Q7:V7"/>
    <mergeCell ref="W7:AB7"/>
    <mergeCell ref="AC7:AH7"/>
    <mergeCell ref="AI7:AL7"/>
    <mergeCell ref="AM7:AP7"/>
    <mergeCell ref="AQ7:AT7"/>
    <mergeCell ref="AU7:AX7"/>
    <mergeCell ref="AU8:AX8"/>
    <mergeCell ref="AM9:AP9"/>
    <mergeCell ref="AQ9:AT9"/>
    <mergeCell ref="AU9:AX9"/>
    <mergeCell ref="F10:I10"/>
    <mergeCell ref="K10:P10"/>
    <mergeCell ref="Q10:V10"/>
    <mergeCell ref="W10:AB10"/>
    <mergeCell ref="AC10:AH10"/>
    <mergeCell ref="AI10:AL10"/>
    <mergeCell ref="AM10:AP10"/>
    <mergeCell ref="F9:I9"/>
    <mergeCell ref="K9:P9"/>
    <mergeCell ref="Q9:V9"/>
    <mergeCell ref="W9:AB9"/>
    <mergeCell ref="AC9:AH9"/>
    <mergeCell ref="AI9:AL9"/>
    <mergeCell ref="AQ10:AT10"/>
    <mergeCell ref="AU10:AX10"/>
    <mergeCell ref="AC11:AH11"/>
    <mergeCell ref="AI11:AL11"/>
    <mergeCell ref="AM11:AP11"/>
    <mergeCell ref="AQ11:AT11"/>
    <mergeCell ref="AU13:AX13"/>
    <mergeCell ref="F12:I12"/>
    <mergeCell ref="K12:P12"/>
    <mergeCell ref="Q12:V12"/>
    <mergeCell ref="W12:AB12"/>
    <mergeCell ref="AC12:AH12"/>
    <mergeCell ref="AI12:AL12"/>
    <mergeCell ref="AM12:AP12"/>
    <mergeCell ref="AQ12:AT12"/>
    <mergeCell ref="AU12:AX12"/>
    <mergeCell ref="AC13:AH13"/>
    <mergeCell ref="AI13:AL13"/>
    <mergeCell ref="AM13:AP13"/>
    <mergeCell ref="AQ13:AT13"/>
    <mergeCell ref="AU11:AX11"/>
    <mergeCell ref="AM14:AP14"/>
    <mergeCell ref="AQ14:AT14"/>
    <mergeCell ref="AU14:AX14"/>
    <mergeCell ref="D15:I15"/>
    <mergeCell ref="K15:P15"/>
    <mergeCell ref="Q15:V15"/>
    <mergeCell ref="W15:AB15"/>
    <mergeCell ref="AC15:AH15"/>
    <mergeCell ref="AI15:AL15"/>
    <mergeCell ref="AM15:AP15"/>
    <mergeCell ref="D14:I14"/>
    <mergeCell ref="K14:P14"/>
    <mergeCell ref="Q14:V14"/>
    <mergeCell ref="W14:AB14"/>
    <mergeCell ref="AC14:AH14"/>
    <mergeCell ref="AI14:AL14"/>
    <mergeCell ref="AQ15:AT15"/>
    <mergeCell ref="AU15:AX15"/>
    <mergeCell ref="C11:D13"/>
    <mergeCell ref="F13:I13"/>
    <mergeCell ref="K13:P13"/>
    <mergeCell ref="Q13:V13"/>
    <mergeCell ref="W13:AB13"/>
    <mergeCell ref="D16:I16"/>
    <mergeCell ref="K16:P16"/>
    <mergeCell ref="Q16:V16"/>
    <mergeCell ref="W16:AB16"/>
    <mergeCell ref="F11:I11"/>
    <mergeCell ref="K11:P11"/>
    <mergeCell ref="Q11:V11"/>
    <mergeCell ref="W11:AB11"/>
    <mergeCell ref="AC16:AH16"/>
    <mergeCell ref="AI16:AL16"/>
    <mergeCell ref="AM16:AP16"/>
    <mergeCell ref="AQ16:AT16"/>
    <mergeCell ref="AU16:AX16"/>
    <mergeCell ref="D17:I17"/>
    <mergeCell ref="K17:P17"/>
    <mergeCell ref="Q17:V17"/>
    <mergeCell ref="W17:AB17"/>
    <mergeCell ref="AC17:AH17"/>
    <mergeCell ref="AI17:AL17"/>
    <mergeCell ref="AM17:AP17"/>
    <mergeCell ref="AQ17:AT17"/>
    <mergeCell ref="AU17:AX17"/>
    <mergeCell ref="AP21:AQ21"/>
    <mergeCell ref="AR21:AS21"/>
    <mergeCell ref="AT21:AW21"/>
    <mergeCell ref="E22:I22"/>
    <mergeCell ref="J22:M22"/>
    <mergeCell ref="AT22:AW22"/>
    <mergeCell ref="AM18:AP18"/>
    <mergeCell ref="AQ18:AT18"/>
    <mergeCell ref="AU18:AX18"/>
    <mergeCell ref="AN19:AW19"/>
    <mergeCell ref="N21:O21"/>
    <mergeCell ref="P21:Q21"/>
    <mergeCell ref="AG21:AI21"/>
    <mergeCell ref="AJ21:AK21"/>
    <mergeCell ref="AL21:AM21"/>
    <mergeCell ref="AN21:AO21"/>
    <mergeCell ref="D18:I18"/>
    <mergeCell ref="K18:P18"/>
    <mergeCell ref="Q18:V18"/>
    <mergeCell ref="W18:AB18"/>
    <mergeCell ref="AC18:AH18"/>
    <mergeCell ref="AI18:AL18"/>
    <mergeCell ref="Y23:Z23"/>
    <mergeCell ref="AA23:AB23"/>
    <mergeCell ref="AE23:AH23"/>
    <mergeCell ref="AI23:AO23"/>
    <mergeCell ref="AP23:AR23"/>
    <mergeCell ref="AT23:AW23"/>
    <mergeCell ref="E23:I23"/>
    <mergeCell ref="J23:M23"/>
    <mergeCell ref="Q23:R23"/>
    <mergeCell ref="S23:T23"/>
    <mergeCell ref="U23:V23"/>
    <mergeCell ref="W23:X23"/>
    <mergeCell ref="Y24:Z24"/>
    <mergeCell ref="AA24:AB24"/>
    <mergeCell ref="AE24:AH24"/>
    <mergeCell ref="AI24:AO24"/>
    <mergeCell ref="AP24:AR24"/>
    <mergeCell ref="AT24:AW24"/>
    <mergeCell ref="E24:I24"/>
    <mergeCell ref="J24:M24"/>
    <mergeCell ref="Q24:R24"/>
    <mergeCell ref="S24:T24"/>
    <mergeCell ref="U24:V24"/>
    <mergeCell ref="W24:X24"/>
    <mergeCell ref="E26:I26"/>
    <mergeCell ref="J26:M26"/>
    <mergeCell ref="AE26:AH26"/>
    <mergeCell ref="AI26:AO26"/>
    <mergeCell ref="AP26:AR26"/>
    <mergeCell ref="AT26:AW26"/>
    <mergeCell ref="Y25:Z25"/>
    <mergeCell ref="AA25:AB25"/>
    <mergeCell ref="AE25:AH25"/>
    <mergeCell ref="AI25:AO25"/>
    <mergeCell ref="AP25:AR25"/>
    <mergeCell ref="AT25:AW25"/>
    <mergeCell ref="E25:I25"/>
    <mergeCell ref="J25:M25"/>
    <mergeCell ref="Q25:R25"/>
    <mergeCell ref="S25:T25"/>
    <mergeCell ref="U25:V25"/>
    <mergeCell ref="W25:X25"/>
    <mergeCell ref="AE27:AX27"/>
    <mergeCell ref="F30:AC30"/>
    <mergeCell ref="AG30:AI30"/>
    <mergeCell ref="AJ30:AK30"/>
    <mergeCell ref="AL30:AM30"/>
    <mergeCell ref="AN30:AO30"/>
    <mergeCell ref="AP30:AQ30"/>
    <mergeCell ref="AR30:AS30"/>
    <mergeCell ref="AT30:AU30"/>
    <mergeCell ref="AV30:AX30"/>
    <mergeCell ref="AM32:AP32"/>
    <mergeCell ref="AQ32:AT32"/>
    <mergeCell ref="AU32:AX32"/>
    <mergeCell ref="D33:I33"/>
    <mergeCell ref="K33:P33"/>
    <mergeCell ref="Q33:V33"/>
    <mergeCell ref="W33:AB33"/>
    <mergeCell ref="AC33:AH33"/>
    <mergeCell ref="AI33:AL33"/>
    <mergeCell ref="AM33:AP33"/>
    <mergeCell ref="F31:G32"/>
    <mergeCell ref="H31:J31"/>
    <mergeCell ref="L31:AA31"/>
    <mergeCell ref="AC31:AH32"/>
    <mergeCell ref="AI31:AX31"/>
    <mergeCell ref="C32:E32"/>
    <mergeCell ref="K32:P32"/>
    <mergeCell ref="Q32:V32"/>
    <mergeCell ref="W32:AB32"/>
    <mergeCell ref="AI32:AL32"/>
    <mergeCell ref="AQ33:AT33"/>
    <mergeCell ref="AU33:AX33"/>
    <mergeCell ref="D34:I34"/>
    <mergeCell ref="K34:P34"/>
    <mergeCell ref="Q34:V34"/>
    <mergeCell ref="W34:AB34"/>
    <mergeCell ref="AC34:AH34"/>
    <mergeCell ref="AI34:AL34"/>
    <mergeCell ref="AM34:AP34"/>
    <mergeCell ref="AQ34:AT34"/>
    <mergeCell ref="AU34:AX34"/>
    <mergeCell ref="AU39:AX39"/>
    <mergeCell ref="AU40:AX40"/>
    <mergeCell ref="C35:D39"/>
    <mergeCell ref="F35:I35"/>
    <mergeCell ref="K35:P35"/>
    <mergeCell ref="Q35:V35"/>
    <mergeCell ref="W35:AB35"/>
    <mergeCell ref="AC35:AH35"/>
    <mergeCell ref="AI35:AL35"/>
    <mergeCell ref="AM35:AP35"/>
    <mergeCell ref="AQ35:AT35"/>
    <mergeCell ref="AM37:AP37"/>
    <mergeCell ref="AQ37:AT37"/>
    <mergeCell ref="F39:I39"/>
    <mergeCell ref="K39:P39"/>
    <mergeCell ref="Q39:V39"/>
    <mergeCell ref="W39:AB39"/>
    <mergeCell ref="AC39:AH39"/>
    <mergeCell ref="AI39:AL39"/>
    <mergeCell ref="AM39:AP39"/>
    <mergeCell ref="AQ39:AT39"/>
    <mergeCell ref="K37:P37"/>
    <mergeCell ref="Q37:V37"/>
    <mergeCell ref="W37:AB37"/>
    <mergeCell ref="AU37:AX37"/>
    <mergeCell ref="F38:I38"/>
    <mergeCell ref="K38:P38"/>
    <mergeCell ref="Q38:V38"/>
    <mergeCell ref="W38:AB38"/>
    <mergeCell ref="AC38:AH38"/>
    <mergeCell ref="AI38:AL38"/>
    <mergeCell ref="AM38:AP38"/>
    <mergeCell ref="F37:I37"/>
    <mergeCell ref="AQ38:AT38"/>
    <mergeCell ref="AU38:AX38"/>
    <mergeCell ref="AC37:AH37"/>
    <mergeCell ref="AI37:AL37"/>
    <mergeCell ref="AU35:AX35"/>
    <mergeCell ref="F36:I36"/>
    <mergeCell ref="K36:P36"/>
    <mergeCell ref="Q36:V36"/>
    <mergeCell ref="W36:AB36"/>
    <mergeCell ref="AC36:AH36"/>
    <mergeCell ref="AI36:AL36"/>
    <mergeCell ref="AM36:AP36"/>
    <mergeCell ref="AQ36:AT36"/>
    <mergeCell ref="AU36:AX36"/>
    <mergeCell ref="C40:D42"/>
    <mergeCell ref="F40:I40"/>
    <mergeCell ref="K40:P40"/>
    <mergeCell ref="Q40:V40"/>
    <mergeCell ref="W40:AB40"/>
    <mergeCell ref="AC40:AH40"/>
    <mergeCell ref="AI40:AL40"/>
    <mergeCell ref="AM40:AP40"/>
    <mergeCell ref="AQ40:AT40"/>
    <mergeCell ref="F41:I41"/>
    <mergeCell ref="K41:P41"/>
    <mergeCell ref="Q41:V41"/>
    <mergeCell ref="W41:AB41"/>
    <mergeCell ref="AC41:AH41"/>
    <mergeCell ref="AI41:AL41"/>
    <mergeCell ref="AM41:AP41"/>
    <mergeCell ref="AQ41:AT41"/>
    <mergeCell ref="Q42:V42"/>
    <mergeCell ref="W42:AB42"/>
    <mergeCell ref="AC42:AH42"/>
    <mergeCell ref="AI42:AL42"/>
    <mergeCell ref="AU41:AX41"/>
    <mergeCell ref="AM42:AP42"/>
    <mergeCell ref="AQ42:AT42"/>
    <mergeCell ref="AU42:AX42"/>
    <mergeCell ref="F42:I42"/>
    <mergeCell ref="AQ43:AT43"/>
    <mergeCell ref="AU43:AX43"/>
    <mergeCell ref="D44:I44"/>
    <mergeCell ref="K44:P44"/>
    <mergeCell ref="Q44:V44"/>
    <mergeCell ref="W44:AB44"/>
    <mergeCell ref="AC44:AH44"/>
    <mergeCell ref="AI44:AL44"/>
    <mergeCell ref="AM44:AP44"/>
    <mergeCell ref="AQ44:AT44"/>
    <mergeCell ref="AU44:AX44"/>
    <mergeCell ref="D43:I43"/>
    <mergeCell ref="K43:P43"/>
    <mergeCell ref="Q43:V43"/>
    <mergeCell ref="W43:AB43"/>
    <mergeCell ref="AC43:AH43"/>
    <mergeCell ref="AI43:AL43"/>
    <mergeCell ref="AM43:AP43"/>
    <mergeCell ref="K42:P42"/>
    <mergeCell ref="D45:I45"/>
    <mergeCell ref="K45:P45"/>
    <mergeCell ref="Q45:V45"/>
    <mergeCell ref="W45:AB45"/>
    <mergeCell ref="AC45:AH45"/>
    <mergeCell ref="AI45:AL45"/>
    <mergeCell ref="AM45:AP45"/>
    <mergeCell ref="AQ45:AT45"/>
    <mergeCell ref="AU45:AX45"/>
    <mergeCell ref="AM46:AP46"/>
    <mergeCell ref="AQ46:AT46"/>
    <mergeCell ref="AU46:AX46"/>
    <mergeCell ref="D47:I47"/>
    <mergeCell ref="K47:P47"/>
    <mergeCell ref="Q47:V47"/>
    <mergeCell ref="W47:AB47"/>
    <mergeCell ref="AC47:AH47"/>
    <mergeCell ref="AI47:AL47"/>
    <mergeCell ref="AM47:AP47"/>
    <mergeCell ref="D46:I46"/>
    <mergeCell ref="K46:P46"/>
    <mergeCell ref="Q46:V46"/>
    <mergeCell ref="W46:AB46"/>
    <mergeCell ref="AC46:AH46"/>
    <mergeCell ref="AI46:AL46"/>
    <mergeCell ref="AQ47:AT47"/>
    <mergeCell ref="AU47:AX47"/>
    <mergeCell ref="AN48:AW48"/>
    <mergeCell ref="N50:O50"/>
    <mergeCell ref="P50:Q50"/>
    <mergeCell ref="AG50:AI50"/>
    <mergeCell ref="AJ50:AK50"/>
    <mergeCell ref="AL50:AM50"/>
    <mergeCell ref="AN50:AO50"/>
    <mergeCell ref="AP50:AQ50"/>
    <mergeCell ref="AR50:AS50"/>
    <mergeCell ref="AT50:AW50"/>
    <mergeCell ref="AE53:AH53"/>
    <mergeCell ref="E51:I51"/>
    <mergeCell ref="J51:M51"/>
    <mergeCell ref="AT51:AW51"/>
    <mergeCell ref="E52:I52"/>
    <mergeCell ref="J52:M52"/>
    <mergeCell ref="Q52:R52"/>
    <mergeCell ref="S52:T52"/>
    <mergeCell ref="U52:V52"/>
    <mergeCell ref="AT52:AW52"/>
    <mergeCell ref="W52:X52"/>
    <mergeCell ref="Y52:Z52"/>
    <mergeCell ref="AA52:AB52"/>
    <mergeCell ref="AE52:AH52"/>
    <mergeCell ref="AI52:AO52"/>
    <mergeCell ref="AP52:AR52"/>
    <mergeCell ref="AE56:AX56"/>
    <mergeCell ref="E55:I55"/>
    <mergeCell ref="J55:M55"/>
    <mergeCell ref="AE55:AH55"/>
    <mergeCell ref="AI55:AO55"/>
    <mergeCell ref="AP55:AR55"/>
    <mergeCell ref="AT55:AW55"/>
    <mergeCell ref="AI53:AO53"/>
    <mergeCell ref="AP53:AR53"/>
    <mergeCell ref="AT53:AW53"/>
    <mergeCell ref="E54:I54"/>
    <mergeCell ref="J54:M54"/>
    <mergeCell ref="AE54:AH54"/>
    <mergeCell ref="AI54:AO54"/>
    <mergeCell ref="AP54:AR54"/>
    <mergeCell ref="AT54:AW54"/>
    <mergeCell ref="E53:I53"/>
    <mergeCell ref="J53:M53"/>
    <mergeCell ref="Q53:R53"/>
    <mergeCell ref="S53:T53"/>
    <mergeCell ref="U53:V53"/>
    <mergeCell ref="W53:X53"/>
    <mergeCell ref="Y53:Z53"/>
    <mergeCell ref="AA53:AB53"/>
  </mergeCells>
  <phoneticPr fontId="2"/>
  <pageMargins left="0.31496062992125984" right="0.19685039370078741" top="0.31496062992125984" bottom="0.19685039370078741" header="0.51181102362204722" footer="0.51181102362204722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6"/>
  <sheetViews>
    <sheetView zoomScale="70" zoomScaleNormal="70" workbookViewId="0">
      <selection activeCell="G52" sqref="G52"/>
    </sheetView>
  </sheetViews>
  <sheetFormatPr defaultRowHeight="12" x14ac:dyDescent="0.15"/>
  <cols>
    <col min="1" max="45" width="1.625" style="2" customWidth="1"/>
    <col min="46" max="46" width="2.25" style="2" customWidth="1"/>
    <col min="47" max="51" width="1.625" style="2" customWidth="1"/>
    <col min="52" max="16384" width="9" style="2"/>
  </cols>
  <sheetData>
    <row r="1" spans="3:50" ht="13.5" customHeight="1" x14ac:dyDescent="0.15">
      <c r="C1" s="1"/>
      <c r="D1" s="42"/>
      <c r="E1" s="42"/>
      <c r="F1" s="234" t="s">
        <v>0</v>
      </c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41"/>
      <c r="AE1" s="41"/>
      <c r="AF1" s="42"/>
      <c r="AG1" s="235" t="s">
        <v>53</v>
      </c>
      <c r="AH1" s="235"/>
      <c r="AI1" s="235"/>
      <c r="AJ1" s="236">
        <v>3</v>
      </c>
      <c r="AK1" s="236"/>
      <c r="AL1" s="235" t="s">
        <v>1</v>
      </c>
      <c r="AM1" s="235"/>
      <c r="AN1" s="236">
        <v>5</v>
      </c>
      <c r="AO1" s="236"/>
      <c r="AP1" s="235" t="s">
        <v>2</v>
      </c>
      <c r="AQ1" s="235"/>
      <c r="AR1" s="236">
        <v>1</v>
      </c>
      <c r="AS1" s="236"/>
      <c r="AT1" s="237" t="s">
        <v>3</v>
      </c>
      <c r="AU1" s="237"/>
      <c r="AV1" s="237" t="s">
        <v>4</v>
      </c>
      <c r="AW1" s="237"/>
      <c r="AX1" s="238"/>
    </row>
    <row r="2" spans="3:50" ht="13.5" customHeight="1" x14ac:dyDescent="0.15">
      <c r="C2" s="37"/>
      <c r="D2" s="30"/>
      <c r="E2" s="30"/>
      <c r="F2" s="176" t="s">
        <v>46</v>
      </c>
      <c r="G2" s="176"/>
      <c r="H2" s="223" t="s">
        <v>5</v>
      </c>
      <c r="I2" s="223"/>
      <c r="J2" s="224"/>
      <c r="K2" s="3"/>
      <c r="L2" s="217" t="s">
        <v>6</v>
      </c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4"/>
      <c r="AC2" s="225" t="s">
        <v>7</v>
      </c>
      <c r="AD2" s="176"/>
      <c r="AE2" s="176"/>
      <c r="AF2" s="176"/>
      <c r="AG2" s="176"/>
      <c r="AH2" s="226"/>
      <c r="AI2" s="229" t="s">
        <v>8</v>
      </c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1"/>
    </row>
    <row r="3" spans="3:50" ht="13.5" customHeight="1" x14ac:dyDescent="0.15">
      <c r="C3" s="232" t="s">
        <v>9</v>
      </c>
      <c r="D3" s="233"/>
      <c r="E3" s="233"/>
      <c r="F3" s="177"/>
      <c r="G3" s="177"/>
      <c r="H3" s="31"/>
      <c r="I3" s="31"/>
      <c r="J3" s="40"/>
      <c r="K3" s="214" t="s">
        <v>10</v>
      </c>
      <c r="L3" s="180"/>
      <c r="M3" s="180"/>
      <c r="N3" s="180"/>
      <c r="O3" s="180"/>
      <c r="P3" s="215"/>
      <c r="Q3" s="214" t="s">
        <v>11</v>
      </c>
      <c r="R3" s="180"/>
      <c r="S3" s="180"/>
      <c r="T3" s="180"/>
      <c r="U3" s="180"/>
      <c r="V3" s="215"/>
      <c r="W3" s="214" t="s">
        <v>12</v>
      </c>
      <c r="X3" s="180"/>
      <c r="Y3" s="180"/>
      <c r="Z3" s="180"/>
      <c r="AA3" s="180"/>
      <c r="AB3" s="215"/>
      <c r="AC3" s="227"/>
      <c r="AD3" s="177"/>
      <c r="AE3" s="177"/>
      <c r="AF3" s="177"/>
      <c r="AG3" s="177"/>
      <c r="AH3" s="228"/>
      <c r="AI3" s="214" t="s">
        <v>10</v>
      </c>
      <c r="AJ3" s="180"/>
      <c r="AK3" s="180"/>
      <c r="AL3" s="215"/>
      <c r="AM3" s="214" t="s">
        <v>11</v>
      </c>
      <c r="AN3" s="180"/>
      <c r="AO3" s="180"/>
      <c r="AP3" s="215"/>
      <c r="AQ3" s="214" t="s">
        <v>12</v>
      </c>
      <c r="AR3" s="180"/>
      <c r="AS3" s="180"/>
      <c r="AT3" s="215"/>
      <c r="AU3" s="216" t="s">
        <v>13</v>
      </c>
      <c r="AV3" s="217"/>
      <c r="AW3" s="217"/>
      <c r="AX3" s="218"/>
    </row>
    <row r="4" spans="3:50" ht="13.5" customHeight="1" thickBot="1" x14ac:dyDescent="0.2">
      <c r="C4" s="5"/>
      <c r="D4" s="219" t="s">
        <v>14</v>
      </c>
      <c r="E4" s="219"/>
      <c r="F4" s="219"/>
      <c r="G4" s="219"/>
      <c r="H4" s="219"/>
      <c r="I4" s="219"/>
      <c r="J4" s="6"/>
      <c r="K4" s="220">
        <f>SUM(K5:P9,K11:P12,K14:P18)</f>
        <v>6319</v>
      </c>
      <c r="L4" s="221"/>
      <c r="M4" s="221"/>
      <c r="N4" s="221"/>
      <c r="O4" s="221"/>
      <c r="P4" s="222"/>
      <c r="Q4" s="220">
        <f>SUM(Q5:V9,Q11:V12,Q14:V18)</f>
        <v>6151</v>
      </c>
      <c r="R4" s="221"/>
      <c r="S4" s="221"/>
      <c r="T4" s="221"/>
      <c r="U4" s="221"/>
      <c r="V4" s="222"/>
      <c r="W4" s="220">
        <f>SUM(W5:AB9,W11:AB12,W14:AB18)</f>
        <v>12470</v>
      </c>
      <c r="X4" s="221"/>
      <c r="Y4" s="221"/>
      <c r="Z4" s="221"/>
      <c r="AA4" s="221"/>
      <c r="AB4" s="222"/>
      <c r="AC4" s="220">
        <f>SUM(AC5:AH9,AC11:AH12,AC14:AH18)</f>
        <v>5384</v>
      </c>
      <c r="AD4" s="221"/>
      <c r="AE4" s="221"/>
      <c r="AF4" s="221"/>
      <c r="AG4" s="221"/>
      <c r="AH4" s="222"/>
      <c r="AI4" s="220">
        <f>SUM(AI5:AL9,AI11:AL12,AI14:AL18)</f>
        <v>-8</v>
      </c>
      <c r="AJ4" s="221"/>
      <c r="AK4" s="221"/>
      <c r="AL4" s="222"/>
      <c r="AM4" s="220">
        <f>SUM(AM5:AP9,AM11:AP12,AM14:AP18)</f>
        <v>-7</v>
      </c>
      <c r="AN4" s="221"/>
      <c r="AO4" s="221"/>
      <c r="AP4" s="222"/>
      <c r="AQ4" s="220">
        <f>SUM(AQ5:AT9,AQ11:AT12,AQ14:AT18)</f>
        <v>-15</v>
      </c>
      <c r="AR4" s="221"/>
      <c r="AS4" s="221"/>
      <c r="AT4" s="222"/>
      <c r="AU4" s="220">
        <f>SUM(AU5:AX9,AU11:AX12,AU14:AX18)</f>
        <v>8</v>
      </c>
      <c r="AV4" s="221"/>
      <c r="AW4" s="221"/>
      <c r="AX4" s="222"/>
    </row>
    <row r="5" spans="3:50" ht="13.5" customHeight="1" thickTop="1" x14ac:dyDescent="0.15">
      <c r="C5" s="39"/>
      <c r="D5" s="210" t="s">
        <v>15</v>
      </c>
      <c r="E5" s="210"/>
      <c r="F5" s="210"/>
      <c r="G5" s="210"/>
      <c r="H5" s="210"/>
      <c r="I5" s="210"/>
      <c r="J5" s="40"/>
      <c r="K5" s="211">
        <v>2269</v>
      </c>
      <c r="L5" s="212"/>
      <c r="M5" s="212"/>
      <c r="N5" s="212"/>
      <c r="O5" s="212"/>
      <c r="P5" s="213"/>
      <c r="Q5" s="211">
        <v>2285</v>
      </c>
      <c r="R5" s="212"/>
      <c r="S5" s="212"/>
      <c r="T5" s="212"/>
      <c r="U5" s="212"/>
      <c r="V5" s="213"/>
      <c r="W5" s="211">
        <f>SUM(K5:V5)</f>
        <v>4554</v>
      </c>
      <c r="X5" s="212"/>
      <c r="Y5" s="212"/>
      <c r="Z5" s="212"/>
      <c r="AA5" s="212"/>
      <c r="AB5" s="213"/>
      <c r="AC5" s="211">
        <v>1984</v>
      </c>
      <c r="AD5" s="212"/>
      <c r="AE5" s="212"/>
      <c r="AF5" s="212"/>
      <c r="AG5" s="212"/>
      <c r="AH5" s="213"/>
      <c r="AI5" s="211">
        <v>-5</v>
      </c>
      <c r="AJ5" s="212"/>
      <c r="AK5" s="212"/>
      <c r="AL5" s="213"/>
      <c r="AM5" s="211">
        <v>-5</v>
      </c>
      <c r="AN5" s="212"/>
      <c r="AO5" s="212"/>
      <c r="AP5" s="213"/>
      <c r="AQ5" s="211">
        <f>AI5+AM5</f>
        <v>-10</v>
      </c>
      <c r="AR5" s="212"/>
      <c r="AS5" s="212"/>
      <c r="AT5" s="213"/>
      <c r="AU5" s="211">
        <v>0</v>
      </c>
      <c r="AV5" s="212"/>
      <c r="AW5" s="212"/>
      <c r="AX5" s="213"/>
    </row>
    <row r="6" spans="3:50" ht="13.5" customHeight="1" x14ac:dyDescent="0.15">
      <c r="C6" s="204" t="s">
        <v>16</v>
      </c>
      <c r="D6" s="205"/>
      <c r="E6" s="7"/>
      <c r="F6" s="195" t="s">
        <v>17</v>
      </c>
      <c r="G6" s="195"/>
      <c r="H6" s="195"/>
      <c r="I6" s="195"/>
      <c r="J6" s="8"/>
      <c r="K6" s="196">
        <v>1171</v>
      </c>
      <c r="L6" s="197"/>
      <c r="M6" s="197"/>
      <c r="N6" s="197"/>
      <c r="O6" s="197"/>
      <c r="P6" s="198"/>
      <c r="Q6" s="196">
        <v>1276</v>
      </c>
      <c r="R6" s="197"/>
      <c r="S6" s="197"/>
      <c r="T6" s="197"/>
      <c r="U6" s="197"/>
      <c r="V6" s="198"/>
      <c r="W6" s="196">
        <f>K6+Q6</f>
        <v>2447</v>
      </c>
      <c r="X6" s="197"/>
      <c r="Y6" s="197"/>
      <c r="Z6" s="197"/>
      <c r="AA6" s="197"/>
      <c r="AB6" s="198"/>
      <c r="AC6" s="196">
        <v>965</v>
      </c>
      <c r="AD6" s="197"/>
      <c r="AE6" s="197"/>
      <c r="AF6" s="197"/>
      <c r="AG6" s="197"/>
      <c r="AH6" s="198"/>
      <c r="AI6" s="196">
        <v>7</v>
      </c>
      <c r="AJ6" s="197"/>
      <c r="AK6" s="197"/>
      <c r="AL6" s="198"/>
      <c r="AM6" s="196">
        <v>2</v>
      </c>
      <c r="AN6" s="197"/>
      <c r="AO6" s="197"/>
      <c r="AP6" s="198"/>
      <c r="AQ6" s="196">
        <f>AI6+AM6</f>
        <v>9</v>
      </c>
      <c r="AR6" s="197"/>
      <c r="AS6" s="197"/>
      <c r="AT6" s="198"/>
      <c r="AU6" s="196">
        <v>10</v>
      </c>
      <c r="AV6" s="197"/>
      <c r="AW6" s="197"/>
      <c r="AX6" s="198"/>
    </row>
    <row r="7" spans="3:50" ht="13.5" customHeight="1" x14ac:dyDescent="0.15">
      <c r="C7" s="206"/>
      <c r="D7" s="207"/>
      <c r="E7" s="9"/>
      <c r="F7" s="200" t="s">
        <v>18</v>
      </c>
      <c r="G7" s="200"/>
      <c r="H7" s="200"/>
      <c r="I7" s="200"/>
      <c r="J7" s="10"/>
      <c r="K7" s="201">
        <v>287</v>
      </c>
      <c r="L7" s="202"/>
      <c r="M7" s="202"/>
      <c r="N7" s="202"/>
      <c r="O7" s="202"/>
      <c r="P7" s="203"/>
      <c r="Q7" s="201">
        <v>311</v>
      </c>
      <c r="R7" s="202"/>
      <c r="S7" s="202"/>
      <c r="T7" s="202"/>
      <c r="U7" s="202"/>
      <c r="V7" s="203"/>
      <c r="W7" s="201">
        <f>K7+Q7</f>
        <v>598</v>
      </c>
      <c r="X7" s="202"/>
      <c r="Y7" s="202"/>
      <c r="Z7" s="202"/>
      <c r="AA7" s="202"/>
      <c r="AB7" s="203"/>
      <c r="AC7" s="201">
        <v>219</v>
      </c>
      <c r="AD7" s="202"/>
      <c r="AE7" s="202"/>
      <c r="AF7" s="202"/>
      <c r="AG7" s="202"/>
      <c r="AH7" s="203"/>
      <c r="AI7" s="201">
        <v>-4</v>
      </c>
      <c r="AJ7" s="202"/>
      <c r="AK7" s="202"/>
      <c r="AL7" s="203"/>
      <c r="AM7" s="201">
        <v>2</v>
      </c>
      <c r="AN7" s="202"/>
      <c r="AO7" s="202"/>
      <c r="AP7" s="203"/>
      <c r="AQ7" s="201">
        <f>AI7+AM7</f>
        <v>-2</v>
      </c>
      <c r="AR7" s="202"/>
      <c r="AS7" s="202"/>
      <c r="AT7" s="203"/>
      <c r="AU7" s="201">
        <v>0</v>
      </c>
      <c r="AV7" s="202"/>
      <c r="AW7" s="202"/>
      <c r="AX7" s="203"/>
    </row>
    <row r="8" spans="3:50" ht="13.5" customHeight="1" x14ac:dyDescent="0.15">
      <c r="C8" s="206"/>
      <c r="D8" s="207"/>
      <c r="E8" s="9"/>
      <c r="F8" s="200" t="s">
        <v>19</v>
      </c>
      <c r="G8" s="200"/>
      <c r="H8" s="200"/>
      <c r="I8" s="200"/>
      <c r="J8" s="10"/>
      <c r="K8" s="253">
        <v>442</v>
      </c>
      <c r="L8" s="254"/>
      <c r="M8" s="254"/>
      <c r="N8" s="254"/>
      <c r="O8" s="254"/>
      <c r="P8" s="255"/>
      <c r="Q8" s="201">
        <v>432</v>
      </c>
      <c r="R8" s="202"/>
      <c r="S8" s="202"/>
      <c r="T8" s="202"/>
      <c r="U8" s="202"/>
      <c r="V8" s="203"/>
      <c r="W8" s="201">
        <f>K8+Q8</f>
        <v>874</v>
      </c>
      <c r="X8" s="202"/>
      <c r="Y8" s="202"/>
      <c r="Z8" s="202"/>
      <c r="AA8" s="202"/>
      <c r="AB8" s="203"/>
      <c r="AC8" s="201">
        <v>380</v>
      </c>
      <c r="AD8" s="202"/>
      <c r="AE8" s="202"/>
      <c r="AF8" s="202"/>
      <c r="AG8" s="202"/>
      <c r="AH8" s="203"/>
      <c r="AI8" s="201">
        <v>1</v>
      </c>
      <c r="AJ8" s="202"/>
      <c r="AK8" s="202"/>
      <c r="AL8" s="203"/>
      <c r="AM8" s="201">
        <v>2</v>
      </c>
      <c r="AN8" s="202"/>
      <c r="AO8" s="202"/>
      <c r="AP8" s="203"/>
      <c r="AQ8" s="201">
        <f>AI8+AM8</f>
        <v>3</v>
      </c>
      <c r="AR8" s="202"/>
      <c r="AS8" s="202"/>
      <c r="AT8" s="203"/>
      <c r="AU8" s="201">
        <v>1</v>
      </c>
      <c r="AV8" s="202"/>
      <c r="AW8" s="202"/>
      <c r="AX8" s="203"/>
    </row>
    <row r="9" spans="3:50" ht="13.5" customHeight="1" x14ac:dyDescent="0.15">
      <c r="C9" s="206"/>
      <c r="D9" s="207"/>
      <c r="E9" s="11"/>
      <c r="F9" s="199" t="s">
        <v>20</v>
      </c>
      <c r="G9" s="199"/>
      <c r="H9" s="199"/>
      <c r="I9" s="199"/>
      <c r="J9" s="12"/>
      <c r="K9" s="186">
        <v>131</v>
      </c>
      <c r="L9" s="187"/>
      <c r="M9" s="187"/>
      <c r="N9" s="187"/>
      <c r="O9" s="187"/>
      <c r="P9" s="188"/>
      <c r="Q9" s="186">
        <v>138</v>
      </c>
      <c r="R9" s="187"/>
      <c r="S9" s="187"/>
      <c r="T9" s="187"/>
      <c r="U9" s="187"/>
      <c r="V9" s="188"/>
      <c r="W9" s="186">
        <f>K9+Q9</f>
        <v>269</v>
      </c>
      <c r="X9" s="187"/>
      <c r="Y9" s="187"/>
      <c r="Z9" s="187"/>
      <c r="AA9" s="187"/>
      <c r="AB9" s="188"/>
      <c r="AC9" s="186">
        <v>100</v>
      </c>
      <c r="AD9" s="187"/>
      <c r="AE9" s="187"/>
      <c r="AF9" s="187"/>
      <c r="AG9" s="187"/>
      <c r="AH9" s="188"/>
      <c r="AI9" s="186">
        <v>0</v>
      </c>
      <c r="AJ9" s="187"/>
      <c r="AK9" s="187"/>
      <c r="AL9" s="188"/>
      <c r="AM9" s="186">
        <v>-1</v>
      </c>
      <c r="AN9" s="187"/>
      <c r="AO9" s="187"/>
      <c r="AP9" s="188"/>
      <c r="AQ9" s="186">
        <f t="shared" ref="AQ9:AQ18" si="0">AI9+AM9</f>
        <v>-1</v>
      </c>
      <c r="AR9" s="187"/>
      <c r="AS9" s="187"/>
      <c r="AT9" s="188"/>
      <c r="AU9" s="186">
        <v>0</v>
      </c>
      <c r="AV9" s="187"/>
      <c r="AW9" s="187"/>
      <c r="AX9" s="188"/>
    </row>
    <row r="10" spans="3:50" ht="13.5" customHeight="1" x14ac:dyDescent="0.15">
      <c r="C10" s="208"/>
      <c r="D10" s="209"/>
      <c r="E10" s="35"/>
      <c r="F10" s="180" t="s">
        <v>12</v>
      </c>
      <c r="G10" s="180"/>
      <c r="H10" s="180"/>
      <c r="I10" s="180"/>
      <c r="J10" s="36"/>
      <c r="K10" s="183">
        <f>SUM(K6:P9)</f>
        <v>2031</v>
      </c>
      <c r="L10" s="184"/>
      <c r="M10" s="184"/>
      <c r="N10" s="184"/>
      <c r="O10" s="184"/>
      <c r="P10" s="185"/>
      <c r="Q10" s="183">
        <f>SUM(Q6:V9)</f>
        <v>2157</v>
      </c>
      <c r="R10" s="184"/>
      <c r="S10" s="184"/>
      <c r="T10" s="184"/>
      <c r="U10" s="184"/>
      <c r="V10" s="185"/>
      <c r="W10" s="183">
        <f t="shared" ref="W10:W17" si="1">K10+Q10</f>
        <v>4188</v>
      </c>
      <c r="X10" s="184"/>
      <c r="Y10" s="184"/>
      <c r="Z10" s="184"/>
      <c r="AA10" s="184"/>
      <c r="AB10" s="185"/>
      <c r="AC10" s="183">
        <f>SUM(AC6:AH9)</f>
        <v>1664</v>
      </c>
      <c r="AD10" s="184"/>
      <c r="AE10" s="184"/>
      <c r="AF10" s="184"/>
      <c r="AG10" s="184"/>
      <c r="AH10" s="185"/>
      <c r="AI10" s="183">
        <f>SUM(AI6:AL9)</f>
        <v>4</v>
      </c>
      <c r="AJ10" s="184"/>
      <c r="AK10" s="184"/>
      <c r="AL10" s="185"/>
      <c r="AM10" s="183">
        <f>SUM(AM6:AP9)</f>
        <v>5</v>
      </c>
      <c r="AN10" s="184"/>
      <c r="AO10" s="184"/>
      <c r="AP10" s="185"/>
      <c r="AQ10" s="183">
        <f>AI10+AM10</f>
        <v>9</v>
      </c>
      <c r="AR10" s="184"/>
      <c r="AS10" s="184"/>
      <c r="AT10" s="185"/>
      <c r="AU10" s="183">
        <f>SUM(AU6:AX9)</f>
        <v>11</v>
      </c>
      <c r="AV10" s="184"/>
      <c r="AW10" s="184"/>
      <c r="AX10" s="185"/>
    </row>
    <row r="11" spans="3:50" ht="13.5" customHeight="1" x14ac:dyDescent="0.15">
      <c r="C11" s="189" t="s">
        <v>21</v>
      </c>
      <c r="D11" s="190"/>
      <c r="E11" s="7"/>
      <c r="F11" s="195" t="s">
        <v>22</v>
      </c>
      <c r="G11" s="195"/>
      <c r="H11" s="195"/>
      <c r="I11" s="195"/>
      <c r="J11" s="8"/>
      <c r="K11" s="196">
        <v>395</v>
      </c>
      <c r="L11" s="197"/>
      <c r="M11" s="197"/>
      <c r="N11" s="197"/>
      <c r="O11" s="197"/>
      <c r="P11" s="198"/>
      <c r="Q11" s="196">
        <v>410</v>
      </c>
      <c r="R11" s="197"/>
      <c r="S11" s="197"/>
      <c r="T11" s="197"/>
      <c r="U11" s="197"/>
      <c r="V11" s="198"/>
      <c r="W11" s="196">
        <f>K11+Q11</f>
        <v>805</v>
      </c>
      <c r="X11" s="197"/>
      <c r="Y11" s="197"/>
      <c r="Z11" s="197"/>
      <c r="AA11" s="197"/>
      <c r="AB11" s="198"/>
      <c r="AC11" s="247">
        <v>288</v>
      </c>
      <c r="AD11" s="197"/>
      <c r="AE11" s="197"/>
      <c r="AF11" s="197"/>
      <c r="AG11" s="197"/>
      <c r="AH11" s="198"/>
      <c r="AI11" s="196">
        <v>-1</v>
      </c>
      <c r="AJ11" s="197"/>
      <c r="AK11" s="197"/>
      <c r="AL11" s="198"/>
      <c r="AM11" s="196">
        <v>-2</v>
      </c>
      <c r="AN11" s="197"/>
      <c r="AO11" s="197"/>
      <c r="AP11" s="198"/>
      <c r="AQ11" s="196">
        <f t="shared" si="0"/>
        <v>-3</v>
      </c>
      <c r="AR11" s="197"/>
      <c r="AS11" s="197"/>
      <c r="AT11" s="198"/>
      <c r="AU11" s="196">
        <v>-3</v>
      </c>
      <c r="AV11" s="197"/>
      <c r="AW11" s="197"/>
      <c r="AX11" s="198"/>
    </row>
    <row r="12" spans="3:50" ht="13.5" customHeight="1" x14ac:dyDescent="0.15">
      <c r="C12" s="191"/>
      <c r="D12" s="192"/>
      <c r="E12" s="11"/>
      <c r="F12" s="199" t="s">
        <v>23</v>
      </c>
      <c r="G12" s="199"/>
      <c r="H12" s="199"/>
      <c r="I12" s="199"/>
      <c r="J12" s="12"/>
      <c r="K12" s="186">
        <v>278</v>
      </c>
      <c r="L12" s="187"/>
      <c r="M12" s="187"/>
      <c r="N12" s="187"/>
      <c r="O12" s="187"/>
      <c r="P12" s="188"/>
      <c r="Q12" s="186">
        <v>241</v>
      </c>
      <c r="R12" s="187"/>
      <c r="S12" s="187"/>
      <c r="T12" s="187"/>
      <c r="U12" s="187"/>
      <c r="V12" s="188"/>
      <c r="W12" s="186">
        <f>K12+Q12</f>
        <v>519</v>
      </c>
      <c r="X12" s="187"/>
      <c r="Y12" s="187"/>
      <c r="Z12" s="187"/>
      <c r="AA12" s="187"/>
      <c r="AB12" s="188"/>
      <c r="AC12" s="186">
        <v>198</v>
      </c>
      <c r="AD12" s="187"/>
      <c r="AE12" s="187"/>
      <c r="AF12" s="187"/>
      <c r="AG12" s="187"/>
      <c r="AH12" s="188"/>
      <c r="AI12" s="186">
        <v>-1</v>
      </c>
      <c r="AJ12" s="187"/>
      <c r="AK12" s="187"/>
      <c r="AL12" s="188"/>
      <c r="AM12" s="248">
        <v>0</v>
      </c>
      <c r="AN12" s="249"/>
      <c r="AO12" s="249"/>
      <c r="AP12" s="250"/>
      <c r="AQ12" s="186">
        <f t="shared" si="0"/>
        <v>-1</v>
      </c>
      <c r="AR12" s="187"/>
      <c r="AS12" s="187"/>
      <c r="AT12" s="188"/>
      <c r="AU12" s="186">
        <v>1</v>
      </c>
      <c r="AV12" s="187"/>
      <c r="AW12" s="187"/>
      <c r="AX12" s="188"/>
    </row>
    <row r="13" spans="3:50" ht="13.5" customHeight="1" x14ac:dyDescent="0.15">
      <c r="C13" s="193"/>
      <c r="D13" s="194"/>
      <c r="E13" s="35"/>
      <c r="F13" s="180" t="s">
        <v>12</v>
      </c>
      <c r="G13" s="180"/>
      <c r="H13" s="180"/>
      <c r="I13" s="180"/>
      <c r="J13" s="36"/>
      <c r="K13" s="183">
        <f>SUM(K11:P12)</f>
        <v>673</v>
      </c>
      <c r="L13" s="184"/>
      <c r="M13" s="184"/>
      <c r="N13" s="184"/>
      <c r="O13" s="184"/>
      <c r="P13" s="185"/>
      <c r="Q13" s="183">
        <f>SUM(Q11:V12)</f>
        <v>651</v>
      </c>
      <c r="R13" s="184"/>
      <c r="S13" s="184"/>
      <c r="T13" s="184"/>
      <c r="U13" s="184"/>
      <c r="V13" s="185"/>
      <c r="W13" s="183">
        <f>K13+Q13</f>
        <v>1324</v>
      </c>
      <c r="X13" s="184"/>
      <c r="Y13" s="184"/>
      <c r="Z13" s="184"/>
      <c r="AA13" s="184"/>
      <c r="AB13" s="185"/>
      <c r="AC13" s="183">
        <f>SUM(AC11:AH12)</f>
        <v>486</v>
      </c>
      <c r="AD13" s="184"/>
      <c r="AE13" s="184"/>
      <c r="AF13" s="184"/>
      <c r="AG13" s="184"/>
      <c r="AH13" s="185"/>
      <c r="AI13" s="183">
        <f>SUM(AI11:AL12)</f>
        <v>-2</v>
      </c>
      <c r="AJ13" s="184"/>
      <c r="AK13" s="184"/>
      <c r="AL13" s="185"/>
      <c r="AM13" s="183">
        <f>SUM(AM11:AP12)</f>
        <v>-2</v>
      </c>
      <c r="AN13" s="184"/>
      <c r="AO13" s="184"/>
      <c r="AP13" s="185"/>
      <c r="AQ13" s="183">
        <f>AI13+AM13</f>
        <v>-4</v>
      </c>
      <c r="AR13" s="184"/>
      <c r="AS13" s="184"/>
      <c r="AT13" s="185"/>
      <c r="AU13" s="183">
        <f>SUM(AU11:AX12)</f>
        <v>-2</v>
      </c>
      <c r="AV13" s="184"/>
      <c r="AW13" s="184"/>
      <c r="AX13" s="185"/>
    </row>
    <row r="14" spans="3:50" ht="13.5" customHeight="1" x14ac:dyDescent="0.15">
      <c r="C14" s="35"/>
      <c r="D14" s="180" t="s">
        <v>24</v>
      </c>
      <c r="E14" s="180"/>
      <c r="F14" s="180"/>
      <c r="G14" s="180"/>
      <c r="H14" s="180"/>
      <c r="I14" s="180"/>
      <c r="J14" s="36"/>
      <c r="K14" s="183">
        <v>305</v>
      </c>
      <c r="L14" s="184"/>
      <c r="M14" s="184"/>
      <c r="N14" s="184"/>
      <c r="O14" s="184"/>
      <c r="P14" s="185"/>
      <c r="Q14" s="183">
        <v>283</v>
      </c>
      <c r="R14" s="184"/>
      <c r="S14" s="184"/>
      <c r="T14" s="184"/>
      <c r="U14" s="184"/>
      <c r="V14" s="185"/>
      <c r="W14" s="183">
        <f>K14+Q14</f>
        <v>588</v>
      </c>
      <c r="X14" s="184"/>
      <c r="Y14" s="184"/>
      <c r="Z14" s="184"/>
      <c r="AA14" s="184"/>
      <c r="AB14" s="185"/>
      <c r="AC14" s="183">
        <v>247</v>
      </c>
      <c r="AD14" s="184"/>
      <c r="AE14" s="184"/>
      <c r="AF14" s="184"/>
      <c r="AG14" s="184"/>
      <c r="AH14" s="185"/>
      <c r="AI14" s="183">
        <v>0</v>
      </c>
      <c r="AJ14" s="184"/>
      <c r="AK14" s="184"/>
      <c r="AL14" s="185"/>
      <c r="AM14" s="244">
        <v>-2</v>
      </c>
      <c r="AN14" s="245"/>
      <c r="AO14" s="245"/>
      <c r="AP14" s="246"/>
      <c r="AQ14" s="183">
        <f t="shared" si="0"/>
        <v>-2</v>
      </c>
      <c r="AR14" s="184"/>
      <c r="AS14" s="184"/>
      <c r="AT14" s="185"/>
      <c r="AU14" s="183">
        <v>0</v>
      </c>
      <c r="AV14" s="184"/>
      <c r="AW14" s="184"/>
      <c r="AX14" s="185"/>
    </row>
    <row r="15" spans="3:50" ht="13.5" customHeight="1" x14ac:dyDescent="0.15">
      <c r="C15" s="35"/>
      <c r="D15" s="180" t="s">
        <v>25</v>
      </c>
      <c r="E15" s="180"/>
      <c r="F15" s="180"/>
      <c r="G15" s="180"/>
      <c r="H15" s="180"/>
      <c r="I15" s="180"/>
      <c r="J15" s="36"/>
      <c r="K15" s="183">
        <v>714</v>
      </c>
      <c r="L15" s="184"/>
      <c r="M15" s="184"/>
      <c r="N15" s="184"/>
      <c r="O15" s="184"/>
      <c r="P15" s="185"/>
      <c r="Q15" s="183">
        <v>618</v>
      </c>
      <c r="R15" s="184"/>
      <c r="S15" s="184"/>
      <c r="T15" s="184"/>
      <c r="U15" s="184"/>
      <c r="V15" s="185"/>
      <c r="W15" s="183">
        <f>K15+Q15</f>
        <v>1332</v>
      </c>
      <c r="X15" s="184"/>
      <c r="Y15" s="184"/>
      <c r="Z15" s="184"/>
      <c r="AA15" s="184"/>
      <c r="AB15" s="185"/>
      <c r="AC15" s="183">
        <v>583</v>
      </c>
      <c r="AD15" s="184"/>
      <c r="AE15" s="184"/>
      <c r="AF15" s="184"/>
      <c r="AG15" s="184"/>
      <c r="AH15" s="185"/>
      <c r="AI15" s="183">
        <v>-1</v>
      </c>
      <c r="AJ15" s="184"/>
      <c r="AK15" s="184"/>
      <c r="AL15" s="185"/>
      <c r="AM15" s="183">
        <v>0</v>
      </c>
      <c r="AN15" s="184"/>
      <c r="AO15" s="184"/>
      <c r="AP15" s="185"/>
      <c r="AQ15" s="183">
        <f t="shared" si="0"/>
        <v>-1</v>
      </c>
      <c r="AR15" s="184"/>
      <c r="AS15" s="184"/>
      <c r="AT15" s="185"/>
      <c r="AU15" s="183">
        <v>-2</v>
      </c>
      <c r="AV15" s="184"/>
      <c r="AW15" s="184"/>
      <c r="AX15" s="185"/>
    </row>
    <row r="16" spans="3:50" ht="13.5" customHeight="1" x14ac:dyDescent="0.15">
      <c r="C16" s="35"/>
      <c r="D16" s="180" t="s">
        <v>26</v>
      </c>
      <c r="E16" s="180"/>
      <c r="F16" s="180"/>
      <c r="G16" s="180"/>
      <c r="H16" s="180"/>
      <c r="I16" s="180"/>
      <c r="J16" s="36"/>
      <c r="K16" s="183">
        <v>119</v>
      </c>
      <c r="L16" s="184"/>
      <c r="M16" s="184"/>
      <c r="N16" s="184"/>
      <c r="O16" s="184"/>
      <c r="P16" s="185"/>
      <c r="Q16" s="183">
        <v>112</v>
      </c>
      <c r="R16" s="184"/>
      <c r="S16" s="184"/>
      <c r="T16" s="184"/>
      <c r="U16" s="184"/>
      <c r="V16" s="185"/>
      <c r="W16" s="183">
        <f t="shared" si="1"/>
        <v>231</v>
      </c>
      <c r="X16" s="184"/>
      <c r="Y16" s="184"/>
      <c r="Z16" s="184"/>
      <c r="AA16" s="184"/>
      <c r="AB16" s="185"/>
      <c r="AC16" s="183">
        <v>88</v>
      </c>
      <c r="AD16" s="184"/>
      <c r="AE16" s="184"/>
      <c r="AF16" s="184"/>
      <c r="AG16" s="184"/>
      <c r="AH16" s="185"/>
      <c r="AI16" s="183">
        <v>0</v>
      </c>
      <c r="AJ16" s="184"/>
      <c r="AK16" s="184"/>
      <c r="AL16" s="185"/>
      <c r="AM16" s="241">
        <v>1</v>
      </c>
      <c r="AN16" s="242"/>
      <c r="AO16" s="242"/>
      <c r="AP16" s="243"/>
      <c r="AQ16" s="183">
        <f t="shared" si="0"/>
        <v>1</v>
      </c>
      <c r="AR16" s="184"/>
      <c r="AS16" s="184"/>
      <c r="AT16" s="185"/>
      <c r="AU16" s="183">
        <v>0</v>
      </c>
      <c r="AV16" s="184"/>
      <c r="AW16" s="184"/>
      <c r="AX16" s="185"/>
    </row>
    <row r="17" spans="1:51" ht="13.5" customHeight="1" x14ac:dyDescent="0.15">
      <c r="C17" s="35"/>
      <c r="D17" s="180" t="s">
        <v>27</v>
      </c>
      <c r="E17" s="180"/>
      <c r="F17" s="180"/>
      <c r="G17" s="180"/>
      <c r="H17" s="180"/>
      <c r="I17" s="180"/>
      <c r="J17" s="36"/>
      <c r="K17" s="183">
        <v>439</v>
      </c>
      <c r="L17" s="184"/>
      <c r="M17" s="184"/>
      <c r="N17" s="184"/>
      <c r="O17" s="184"/>
      <c r="P17" s="185"/>
      <c r="Q17" s="183">
        <v>273</v>
      </c>
      <c r="R17" s="184"/>
      <c r="S17" s="184"/>
      <c r="T17" s="184"/>
      <c r="U17" s="184"/>
      <c r="V17" s="185"/>
      <c r="W17" s="183">
        <f t="shared" si="1"/>
        <v>712</v>
      </c>
      <c r="X17" s="184"/>
      <c r="Y17" s="184"/>
      <c r="Z17" s="184"/>
      <c r="AA17" s="184"/>
      <c r="AB17" s="185"/>
      <c r="AC17" s="183">
        <v>397</v>
      </c>
      <c r="AD17" s="184"/>
      <c r="AE17" s="184"/>
      <c r="AF17" s="184"/>
      <c r="AG17" s="184"/>
      <c r="AH17" s="185"/>
      <c r="AI17" s="244">
        <v>0</v>
      </c>
      <c r="AJ17" s="245"/>
      <c r="AK17" s="245"/>
      <c r="AL17" s="246"/>
      <c r="AM17" s="183">
        <v>-1</v>
      </c>
      <c r="AN17" s="184"/>
      <c r="AO17" s="184"/>
      <c r="AP17" s="185"/>
      <c r="AQ17" s="183">
        <f t="shared" si="0"/>
        <v>-1</v>
      </c>
      <c r="AR17" s="184"/>
      <c r="AS17" s="184"/>
      <c r="AT17" s="185"/>
      <c r="AU17" s="183">
        <v>1</v>
      </c>
      <c r="AV17" s="184"/>
      <c r="AW17" s="184"/>
      <c r="AX17" s="185"/>
    </row>
    <row r="18" spans="1:51" ht="13.5" customHeight="1" x14ac:dyDescent="0.15">
      <c r="C18" s="35"/>
      <c r="D18" s="180" t="s">
        <v>28</v>
      </c>
      <c r="E18" s="180"/>
      <c r="F18" s="180"/>
      <c r="G18" s="180"/>
      <c r="H18" s="180"/>
      <c r="I18" s="180"/>
      <c r="J18" s="36"/>
      <c r="K18" s="183">
        <v>-231</v>
      </c>
      <c r="L18" s="184"/>
      <c r="M18" s="184"/>
      <c r="N18" s="184"/>
      <c r="O18" s="184"/>
      <c r="P18" s="185"/>
      <c r="Q18" s="183">
        <v>-228</v>
      </c>
      <c r="R18" s="184"/>
      <c r="S18" s="184"/>
      <c r="T18" s="184"/>
      <c r="U18" s="184"/>
      <c r="V18" s="185"/>
      <c r="W18" s="183">
        <f>K18+Q18</f>
        <v>-459</v>
      </c>
      <c r="X18" s="184"/>
      <c r="Y18" s="184"/>
      <c r="Z18" s="184"/>
      <c r="AA18" s="184"/>
      <c r="AB18" s="185"/>
      <c r="AC18" s="183">
        <v>-65</v>
      </c>
      <c r="AD18" s="184"/>
      <c r="AE18" s="184"/>
      <c r="AF18" s="184"/>
      <c r="AG18" s="184"/>
      <c r="AH18" s="185"/>
      <c r="AI18" s="183">
        <v>-4</v>
      </c>
      <c r="AJ18" s="184"/>
      <c r="AK18" s="184"/>
      <c r="AL18" s="185"/>
      <c r="AM18" s="241">
        <v>-3</v>
      </c>
      <c r="AN18" s="242"/>
      <c r="AO18" s="242"/>
      <c r="AP18" s="243"/>
      <c r="AQ18" s="183">
        <f t="shared" si="0"/>
        <v>-7</v>
      </c>
      <c r="AR18" s="184"/>
      <c r="AS18" s="184"/>
      <c r="AT18" s="185"/>
      <c r="AU18" s="183">
        <v>0</v>
      </c>
      <c r="AV18" s="184"/>
      <c r="AW18" s="184"/>
      <c r="AX18" s="185"/>
    </row>
    <row r="19" spans="1:51" ht="13.5" customHeight="1" x14ac:dyDescent="0.15">
      <c r="AM19" s="3"/>
      <c r="AN19" s="180" t="s">
        <v>29</v>
      </c>
      <c r="AO19" s="180"/>
      <c r="AP19" s="180"/>
      <c r="AQ19" s="180"/>
      <c r="AR19" s="180"/>
      <c r="AS19" s="180"/>
      <c r="AT19" s="180"/>
      <c r="AU19" s="180"/>
      <c r="AV19" s="180"/>
      <c r="AW19" s="180"/>
      <c r="AX19" s="4"/>
    </row>
    <row r="20" spans="1:51" ht="13.5" customHeight="1" x14ac:dyDescent="0.15">
      <c r="C20" s="2" t="s">
        <v>30</v>
      </c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6"/>
      <c r="AE20" s="76" t="s">
        <v>47</v>
      </c>
      <c r="AF20" s="76"/>
      <c r="AG20" s="76" t="s">
        <v>31</v>
      </c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</row>
    <row r="21" spans="1:51" ht="13.5" customHeight="1" x14ac:dyDescent="0.15">
      <c r="A21" s="13"/>
      <c r="B21" s="13"/>
      <c r="C21" s="13" t="s">
        <v>47</v>
      </c>
      <c r="D21" s="76"/>
      <c r="E21" s="76" t="s">
        <v>32</v>
      </c>
      <c r="F21" s="76"/>
      <c r="G21" s="76"/>
      <c r="H21" s="76"/>
      <c r="I21" s="76"/>
      <c r="J21" s="76"/>
      <c r="K21" s="76"/>
      <c r="L21" s="76"/>
      <c r="M21" s="77" t="s">
        <v>48</v>
      </c>
      <c r="N21" s="277">
        <v>4</v>
      </c>
      <c r="O21" s="277"/>
      <c r="P21" s="276" t="s">
        <v>2</v>
      </c>
      <c r="Q21" s="276"/>
      <c r="R21" s="77" t="s">
        <v>45</v>
      </c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7" t="s">
        <v>48</v>
      </c>
      <c r="AG21" s="276" t="s">
        <v>53</v>
      </c>
      <c r="AH21" s="276"/>
      <c r="AI21" s="276"/>
      <c r="AJ21" s="277">
        <v>3</v>
      </c>
      <c r="AK21" s="277"/>
      <c r="AL21" s="276" t="s">
        <v>1</v>
      </c>
      <c r="AM21" s="276"/>
      <c r="AN21" s="277">
        <v>5</v>
      </c>
      <c r="AO21" s="277"/>
      <c r="AP21" s="276" t="s">
        <v>2</v>
      </c>
      <c r="AQ21" s="276"/>
      <c r="AR21" s="277">
        <v>1</v>
      </c>
      <c r="AS21" s="277"/>
      <c r="AT21" s="276" t="s">
        <v>33</v>
      </c>
      <c r="AU21" s="276"/>
      <c r="AV21" s="276"/>
      <c r="AW21" s="276"/>
      <c r="AX21" s="77" t="s">
        <v>45</v>
      </c>
      <c r="AY21" s="13"/>
    </row>
    <row r="22" spans="1:51" ht="13.5" customHeight="1" x14ac:dyDescent="0.15">
      <c r="D22" s="78"/>
      <c r="E22" s="258" t="s">
        <v>34</v>
      </c>
      <c r="F22" s="258"/>
      <c r="G22" s="258"/>
      <c r="H22" s="258"/>
      <c r="I22" s="258"/>
      <c r="J22" s="259">
        <v>8.1</v>
      </c>
      <c r="K22" s="259"/>
      <c r="L22" s="259"/>
      <c r="M22" s="259"/>
      <c r="N22" s="81" t="s">
        <v>49</v>
      </c>
      <c r="O22" s="81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260" t="s">
        <v>35</v>
      </c>
      <c r="AU22" s="260"/>
      <c r="AV22" s="260"/>
      <c r="AW22" s="260"/>
      <c r="AX22" s="78"/>
    </row>
    <row r="23" spans="1:51" ht="13.5" customHeight="1" x14ac:dyDescent="0.15">
      <c r="D23" s="78"/>
      <c r="E23" s="258" t="s">
        <v>36</v>
      </c>
      <c r="F23" s="258"/>
      <c r="G23" s="258"/>
      <c r="H23" s="258"/>
      <c r="I23" s="258"/>
      <c r="J23" s="259">
        <v>24.9</v>
      </c>
      <c r="K23" s="259"/>
      <c r="L23" s="259"/>
      <c r="M23" s="259"/>
      <c r="N23" s="81" t="s">
        <v>49</v>
      </c>
      <c r="O23" s="81"/>
      <c r="P23" s="80" t="s">
        <v>48</v>
      </c>
      <c r="Q23" s="264">
        <v>29</v>
      </c>
      <c r="R23" s="264"/>
      <c r="S23" s="260" t="s">
        <v>3</v>
      </c>
      <c r="T23" s="260"/>
      <c r="U23" s="264">
        <v>14</v>
      </c>
      <c r="V23" s="264"/>
      <c r="W23" s="260" t="s">
        <v>37</v>
      </c>
      <c r="X23" s="260"/>
      <c r="Y23" s="264">
        <v>9</v>
      </c>
      <c r="Z23" s="264"/>
      <c r="AA23" s="260" t="s">
        <v>38</v>
      </c>
      <c r="AB23" s="260"/>
      <c r="AC23" s="80" t="s">
        <v>45</v>
      </c>
      <c r="AD23" s="78"/>
      <c r="AE23" s="272" t="s">
        <v>14</v>
      </c>
      <c r="AF23" s="272"/>
      <c r="AG23" s="272"/>
      <c r="AH23" s="272"/>
      <c r="AI23" s="273">
        <f>SUM(AI24:AO25)</f>
        <v>1817228</v>
      </c>
      <c r="AJ23" s="273"/>
      <c r="AK23" s="273"/>
      <c r="AL23" s="273"/>
      <c r="AM23" s="273"/>
      <c r="AN23" s="273"/>
      <c r="AO23" s="273"/>
      <c r="AP23" s="274" t="s">
        <v>39</v>
      </c>
      <c r="AQ23" s="274"/>
      <c r="AR23" s="274"/>
      <c r="AS23" s="79" t="s">
        <v>48</v>
      </c>
      <c r="AT23" s="275">
        <f>SUM(AT24:AW25)</f>
        <v>-2008</v>
      </c>
      <c r="AU23" s="275"/>
      <c r="AV23" s="275"/>
      <c r="AW23" s="275"/>
      <c r="AX23" s="79" t="s">
        <v>45</v>
      </c>
    </row>
    <row r="24" spans="1:51" ht="13.5" customHeight="1" x14ac:dyDescent="0.15">
      <c r="D24" s="78"/>
      <c r="E24" s="258" t="s">
        <v>40</v>
      </c>
      <c r="F24" s="258"/>
      <c r="G24" s="258"/>
      <c r="H24" s="258"/>
      <c r="I24" s="258"/>
      <c r="J24" s="259">
        <v>-5</v>
      </c>
      <c r="K24" s="259"/>
      <c r="L24" s="259"/>
      <c r="M24" s="259"/>
      <c r="N24" s="81" t="s">
        <v>49</v>
      </c>
      <c r="O24" s="81"/>
      <c r="P24" s="80" t="s">
        <v>48</v>
      </c>
      <c r="Q24" s="264">
        <v>9</v>
      </c>
      <c r="R24" s="264"/>
      <c r="S24" s="260" t="s">
        <v>3</v>
      </c>
      <c r="T24" s="260"/>
      <c r="U24" s="264">
        <v>5</v>
      </c>
      <c r="V24" s="264"/>
      <c r="W24" s="260" t="s">
        <v>52</v>
      </c>
      <c r="X24" s="260"/>
      <c r="Y24" s="267">
        <v>44</v>
      </c>
      <c r="Z24" s="267"/>
      <c r="AA24" s="260" t="s">
        <v>38</v>
      </c>
      <c r="AB24" s="260"/>
      <c r="AC24" s="80" t="s">
        <v>45</v>
      </c>
      <c r="AD24" s="78"/>
      <c r="AE24" s="268" t="s">
        <v>10</v>
      </c>
      <c r="AF24" s="268"/>
      <c r="AG24" s="268"/>
      <c r="AH24" s="268"/>
      <c r="AI24" s="269">
        <v>900746</v>
      </c>
      <c r="AJ24" s="269"/>
      <c r="AK24" s="269"/>
      <c r="AL24" s="269"/>
      <c r="AM24" s="269"/>
      <c r="AN24" s="269"/>
      <c r="AO24" s="269"/>
      <c r="AP24" s="270" t="s">
        <v>39</v>
      </c>
      <c r="AQ24" s="270"/>
      <c r="AR24" s="270"/>
      <c r="AS24" s="80" t="s">
        <v>48</v>
      </c>
      <c r="AT24" s="271">
        <v>-946</v>
      </c>
      <c r="AU24" s="271"/>
      <c r="AV24" s="271"/>
      <c r="AW24" s="271"/>
      <c r="AX24" s="80" t="s">
        <v>45</v>
      </c>
    </row>
    <row r="25" spans="1:51" ht="13.5" customHeight="1" x14ac:dyDescent="0.15">
      <c r="D25" s="78"/>
      <c r="E25" s="258" t="s">
        <v>41</v>
      </c>
      <c r="F25" s="258"/>
      <c r="G25" s="258"/>
      <c r="H25" s="258"/>
      <c r="I25" s="258"/>
      <c r="J25" s="266">
        <v>58</v>
      </c>
      <c r="K25" s="266"/>
      <c r="L25" s="266"/>
      <c r="M25" s="266"/>
      <c r="N25" s="81" t="s">
        <v>50</v>
      </c>
      <c r="O25" s="81"/>
      <c r="P25" s="80"/>
      <c r="Q25" s="264"/>
      <c r="R25" s="264"/>
      <c r="S25" s="260"/>
      <c r="T25" s="260"/>
      <c r="U25" s="264"/>
      <c r="V25" s="264"/>
      <c r="W25" s="260"/>
      <c r="X25" s="260"/>
      <c r="Y25" s="264"/>
      <c r="Z25" s="264"/>
      <c r="AA25" s="260"/>
      <c r="AB25" s="260"/>
      <c r="AC25" s="80"/>
      <c r="AD25" s="78"/>
      <c r="AE25" s="260" t="s">
        <v>11</v>
      </c>
      <c r="AF25" s="260"/>
      <c r="AG25" s="260"/>
      <c r="AH25" s="260"/>
      <c r="AI25" s="261">
        <v>916482</v>
      </c>
      <c r="AJ25" s="261"/>
      <c r="AK25" s="261"/>
      <c r="AL25" s="261"/>
      <c r="AM25" s="261"/>
      <c r="AN25" s="261"/>
      <c r="AO25" s="261"/>
      <c r="AP25" s="262" t="s">
        <v>39</v>
      </c>
      <c r="AQ25" s="262"/>
      <c r="AR25" s="262"/>
      <c r="AS25" s="80" t="s">
        <v>48</v>
      </c>
      <c r="AT25" s="265">
        <v>-1062</v>
      </c>
      <c r="AU25" s="265"/>
      <c r="AV25" s="265"/>
      <c r="AW25" s="265"/>
      <c r="AX25" s="80" t="s">
        <v>45</v>
      </c>
    </row>
    <row r="26" spans="1:51" ht="13.5" customHeight="1" x14ac:dyDescent="0.15">
      <c r="D26" s="78"/>
      <c r="E26" s="258" t="s">
        <v>42</v>
      </c>
      <c r="F26" s="258"/>
      <c r="G26" s="258"/>
      <c r="H26" s="258"/>
      <c r="I26" s="258"/>
      <c r="J26" s="259">
        <v>99.5</v>
      </c>
      <c r="K26" s="259"/>
      <c r="L26" s="259"/>
      <c r="M26" s="259"/>
      <c r="N26" s="81" t="s">
        <v>51</v>
      </c>
      <c r="O26" s="81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260" t="s">
        <v>43</v>
      </c>
      <c r="AF26" s="260"/>
      <c r="AG26" s="260"/>
      <c r="AH26" s="260"/>
      <c r="AI26" s="261">
        <v>756554</v>
      </c>
      <c r="AJ26" s="261"/>
      <c r="AK26" s="261"/>
      <c r="AL26" s="261"/>
      <c r="AM26" s="261"/>
      <c r="AN26" s="261"/>
      <c r="AO26" s="261"/>
      <c r="AP26" s="262" t="s">
        <v>44</v>
      </c>
      <c r="AQ26" s="262"/>
      <c r="AR26" s="262"/>
      <c r="AS26" s="80" t="s">
        <v>48</v>
      </c>
      <c r="AT26" s="263">
        <v>-93</v>
      </c>
      <c r="AU26" s="263"/>
      <c r="AV26" s="263"/>
      <c r="AW26" s="263"/>
      <c r="AX26" s="80" t="s">
        <v>45</v>
      </c>
    </row>
    <row r="27" spans="1:51" ht="13.5" customHeight="1" x14ac:dyDescent="0.15"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257"/>
      <c r="AF27" s="257"/>
      <c r="AG27" s="257"/>
      <c r="AH27" s="257"/>
      <c r="AI27" s="257"/>
      <c r="AJ27" s="257"/>
      <c r="AK27" s="257"/>
      <c r="AL27" s="257"/>
      <c r="AM27" s="257"/>
      <c r="AN27" s="257"/>
      <c r="AO27" s="257"/>
      <c r="AP27" s="257"/>
      <c r="AQ27" s="257"/>
      <c r="AR27" s="257"/>
      <c r="AS27" s="257"/>
      <c r="AT27" s="257"/>
      <c r="AU27" s="257"/>
      <c r="AV27" s="257"/>
      <c r="AW27" s="257"/>
      <c r="AX27" s="257"/>
    </row>
    <row r="28" spans="1:51" ht="13.5" customHeight="1" x14ac:dyDescent="0.15"/>
    <row r="29" spans="1:51" ht="13.5" customHeight="1" x14ac:dyDescent="0.15"/>
    <row r="30" spans="1:51" ht="13.5" customHeight="1" x14ac:dyDescent="0.15">
      <c r="C30" s="1"/>
      <c r="D30" s="42"/>
      <c r="E30" s="42"/>
      <c r="F30" s="234" t="s">
        <v>0</v>
      </c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4"/>
      <c r="Z30" s="234"/>
      <c r="AA30" s="234"/>
      <c r="AB30" s="234"/>
      <c r="AC30" s="234"/>
      <c r="AD30" s="41"/>
      <c r="AE30" s="41"/>
      <c r="AF30" s="42"/>
      <c r="AG30" s="235" t="s">
        <v>53</v>
      </c>
      <c r="AH30" s="235"/>
      <c r="AI30" s="235"/>
      <c r="AJ30" s="236">
        <f>AJ1</f>
        <v>3</v>
      </c>
      <c r="AK30" s="236"/>
      <c r="AL30" s="235" t="s">
        <v>1</v>
      </c>
      <c r="AM30" s="235"/>
      <c r="AN30" s="236">
        <f>AN1</f>
        <v>5</v>
      </c>
      <c r="AO30" s="236"/>
      <c r="AP30" s="235" t="s">
        <v>2</v>
      </c>
      <c r="AQ30" s="235"/>
      <c r="AR30" s="236">
        <f>AR1</f>
        <v>1</v>
      </c>
      <c r="AS30" s="236"/>
      <c r="AT30" s="237" t="s">
        <v>3</v>
      </c>
      <c r="AU30" s="237"/>
      <c r="AV30" s="237" t="s">
        <v>4</v>
      </c>
      <c r="AW30" s="237"/>
      <c r="AX30" s="238"/>
    </row>
    <row r="31" spans="1:51" ht="13.5" customHeight="1" x14ac:dyDescent="0.15">
      <c r="C31" s="37"/>
      <c r="D31" s="30"/>
      <c r="E31" s="30"/>
      <c r="F31" s="176" t="s">
        <v>46</v>
      </c>
      <c r="G31" s="176"/>
      <c r="H31" s="223" t="s">
        <v>5</v>
      </c>
      <c r="I31" s="223"/>
      <c r="J31" s="224"/>
      <c r="K31" s="3"/>
      <c r="L31" s="217" t="s">
        <v>6</v>
      </c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4"/>
      <c r="AC31" s="225" t="s">
        <v>7</v>
      </c>
      <c r="AD31" s="176"/>
      <c r="AE31" s="176"/>
      <c r="AF31" s="176"/>
      <c r="AG31" s="176"/>
      <c r="AH31" s="226"/>
      <c r="AI31" s="229" t="s">
        <v>8</v>
      </c>
      <c r="AJ31" s="230"/>
      <c r="AK31" s="230"/>
      <c r="AL31" s="230"/>
      <c r="AM31" s="230"/>
      <c r="AN31" s="230"/>
      <c r="AO31" s="230"/>
      <c r="AP31" s="230"/>
      <c r="AQ31" s="230"/>
      <c r="AR31" s="230"/>
      <c r="AS31" s="230"/>
      <c r="AT31" s="230"/>
      <c r="AU31" s="230"/>
      <c r="AV31" s="230"/>
      <c r="AW31" s="230"/>
      <c r="AX31" s="231"/>
    </row>
    <row r="32" spans="1:51" ht="13.5" customHeight="1" x14ac:dyDescent="0.15">
      <c r="C32" s="232" t="s">
        <v>9</v>
      </c>
      <c r="D32" s="233"/>
      <c r="E32" s="233"/>
      <c r="F32" s="177"/>
      <c r="G32" s="177"/>
      <c r="H32" s="31"/>
      <c r="I32" s="31"/>
      <c r="J32" s="40"/>
      <c r="K32" s="214" t="s">
        <v>10</v>
      </c>
      <c r="L32" s="180"/>
      <c r="M32" s="180"/>
      <c r="N32" s="180"/>
      <c r="O32" s="180"/>
      <c r="P32" s="215"/>
      <c r="Q32" s="214" t="s">
        <v>11</v>
      </c>
      <c r="R32" s="180"/>
      <c r="S32" s="180"/>
      <c r="T32" s="180"/>
      <c r="U32" s="180"/>
      <c r="V32" s="215"/>
      <c r="W32" s="214" t="s">
        <v>12</v>
      </c>
      <c r="X32" s="180"/>
      <c r="Y32" s="180"/>
      <c r="Z32" s="180"/>
      <c r="AA32" s="180"/>
      <c r="AB32" s="215"/>
      <c r="AC32" s="227"/>
      <c r="AD32" s="177"/>
      <c r="AE32" s="177"/>
      <c r="AF32" s="177"/>
      <c r="AG32" s="177"/>
      <c r="AH32" s="228"/>
      <c r="AI32" s="214" t="s">
        <v>10</v>
      </c>
      <c r="AJ32" s="180"/>
      <c r="AK32" s="180"/>
      <c r="AL32" s="215"/>
      <c r="AM32" s="214" t="s">
        <v>11</v>
      </c>
      <c r="AN32" s="180"/>
      <c r="AO32" s="180"/>
      <c r="AP32" s="215"/>
      <c r="AQ32" s="214" t="s">
        <v>12</v>
      </c>
      <c r="AR32" s="180"/>
      <c r="AS32" s="180"/>
      <c r="AT32" s="215"/>
      <c r="AU32" s="216" t="s">
        <v>13</v>
      </c>
      <c r="AV32" s="217"/>
      <c r="AW32" s="217"/>
      <c r="AX32" s="218"/>
    </row>
    <row r="33" spans="3:50" ht="13.5" customHeight="1" thickBot="1" x14ac:dyDescent="0.2">
      <c r="C33" s="5"/>
      <c r="D33" s="219" t="s">
        <v>14</v>
      </c>
      <c r="E33" s="219"/>
      <c r="F33" s="219"/>
      <c r="G33" s="219"/>
      <c r="H33" s="219"/>
      <c r="I33" s="219"/>
      <c r="J33" s="6"/>
      <c r="K33" s="220">
        <f>K4</f>
        <v>6319</v>
      </c>
      <c r="L33" s="221"/>
      <c r="M33" s="221"/>
      <c r="N33" s="221"/>
      <c r="O33" s="221"/>
      <c r="P33" s="222"/>
      <c r="Q33" s="220">
        <f>Q4</f>
        <v>6151</v>
      </c>
      <c r="R33" s="221"/>
      <c r="S33" s="221"/>
      <c r="T33" s="221"/>
      <c r="U33" s="221"/>
      <c r="V33" s="222"/>
      <c r="W33" s="220">
        <f>W4</f>
        <v>12470</v>
      </c>
      <c r="X33" s="221"/>
      <c r="Y33" s="221"/>
      <c r="Z33" s="221"/>
      <c r="AA33" s="221"/>
      <c r="AB33" s="222"/>
      <c r="AC33" s="220">
        <f t="shared" ref="AC33:AC47" si="2">AC4</f>
        <v>5384</v>
      </c>
      <c r="AD33" s="221"/>
      <c r="AE33" s="221"/>
      <c r="AF33" s="221"/>
      <c r="AG33" s="221"/>
      <c r="AH33" s="222"/>
      <c r="AI33" s="220">
        <f t="shared" ref="AI33:AI47" si="3">AI4</f>
        <v>-8</v>
      </c>
      <c r="AJ33" s="221"/>
      <c r="AK33" s="221"/>
      <c r="AL33" s="222"/>
      <c r="AM33" s="220">
        <f t="shared" ref="AM33:AM47" si="4">AM4</f>
        <v>-7</v>
      </c>
      <c r="AN33" s="221"/>
      <c r="AO33" s="221"/>
      <c r="AP33" s="222"/>
      <c r="AQ33" s="220">
        <f t="shared" ref="AQ33:AQ47" si="5">AQ4</f>
        <v>-15</v>
      </c>
      <c r="AR33" s="221"/>
      <c r="AS33" s="221"/>
      <c r="AT33" s="222"/>
      <c r="AU33" s="220">
        <f t="shared" ref="AU33:AU47" si="6">AU4</f>
        <v>8</v>
      </c>
      <c r="AV33" s="221"/>
      <c r="AW33" s="221"/>
      <c r="AX33" s="222"/>
    </row>
    <row r="34" spans="3:50" ht="13.5" customHeight="1" thickTop="1" x14ac:dyDescent="0.15">
      <c r="C34" s="39"/>
      <c r="D34" s="210" t="s">
        <v>15</v>
      </c>
      <c r="E34" s="210"/>
      <c r="F34" s="210"/>
      <c r="G34" s="210"/>
      <c r="H34" s="210"/>
      <c r="I34" s="210"/>
      <c r="J34" s="40"/>
      <c r="K34" s="211">
        <f>K5</f>
        <v>2269</v>
      </c>
      <c r="L34" s="212"/>
      <c r="M34" s="212"/>
      <c r="N34" s="212"/>
      <c r="O34" s="212"/>
      <c r="P34" s="213"/>
      <c r="Q34" s="211">
        <f t="shared" ref="Q34:Q47" si="7">Q5</f>
        <v>2285</v>
      </c>
      <c r="R34" s="212"/>
      <c r="S34" s="212"/>
      <c r="T34" s="212"/>
      <c r="U34" s="212"/>
      <c r="V34" s="213"/>
      <c r="W34" s="211">
        <f t="shared" ref="W34:W47" si="8">W5</f>
        <v>4554</v>
      </c>
      <c r="X34" s="212"/>
      <c r="Y34" s="212"/>
      <c r="Z34" s="212"/>
      <c r="AA34" s="212"/>
      <c r="AB34" s="213"/>
      <c r="AC34" s="211">
        <f t="shared" si="2"/>
        <v>1984</v>
      </c>
      <c r="AD34" s="212"/>
      <c r="AE34" s="212"/>
      <c r="AF34" s="212"/>
      <c r="AG34" s="212"/>
      <c r="AH34" s="213"/>
      <c r="AI34" s="211">
        <f t="shared" si="3"/>
        <v>-5</v>
      </c>
      <c r="AJ34" s="212"/>
      <c r="AK34" s="212"/>
      <c r="AL34" s="213"/>
      <c r="AM34" s="211">
        <f t="shared" si="4"/>
        <v>-5</v>
      </c>
      <c r="AN34" s="212"/>
      <c r="AO34" s="212"/>
      <c r="AP34" s="213"/>
      <c r="AQ34" s="211">
        <f t="shared" si="5"/>
        <v>-10</v>
      </c>
      <c r="AR34" s="212"/>
      <c r="AS34" s="212"/>
      <c r="AT34" s="213"/>
      <c r="AU34" s="211">
        <f t="shared" si="6"/>
        <v>0</v>
      </c>
      <c r="AV34" s="212"/>
      <c r="AW34" s="212"/>
      <c r="AX34" s="213"/>
    </row>
    <row r="35" spans="3:50" ht="13.5" customHeight="1" x14ac:dyDescent="0.15">
      <c r="C35" s="204" t="s">
        <v>16</v>
      </c>
      <c r="D35" s="205"/>
      <c r="E35" s="7"/>
      <c r="F35" s="195" t="s">
        <v>17</v>
      </c>
      <c r="G35" s="195"/>
      <c r="H35" s="195"/>
      <c r="I35" s="195"/>
      <c r="J35" s="8"/>
      <c r="K35" s="196">
        <f t="shared" ref="K35:K47" si="9">K6</f>
        <v>1171</v>
      </c>
      <c r="L35" s="197"/>
      <c r="M35" s="197"/>
      <c r="N35" s="197"/>
      <c r="O35" s="197"/>
      <c r="P35" s="198"/>
      <c r="Q35" s="196">
        <f t="shared" si="7"/>
        <v>1276</v>
      </c>
      <c r="R35" s="197"/>
      <c r="S35" s="197"/>
      <c r="T35" s="197"/>
      <c r="U35" s="197"/>
      <c r="V35" s="198"/>
      <c r="W35" s="196">
        <f t="shared" si="8"/>
        <v>2447</v>
      </c>
      <c r="X35" s="197"/>
      <c r="Y35" s="197"/>
      <c r="Z35" s="197"/>
      <c r="AA35" s="197"/>
      <c r="AB35" s="198"/>
      <c r="AC35" s="196">
        <f t="shared" si="2"/>
        <v>965</v>
      </c>
      <c r="AD35" s="197"/>
      <c r="AE35" s="197"/>
      <c r="AF35" s="197"/>
      <c r="AG35" s="197"/>
      <c r="AH35" s="198"/>
      <c r="AI35" s="196">
        <f t="shared" si="3"/>
        <v>7</v>
      </c>
      <c r="AJ35" s="197"/>
      <c r="AK35" s="197"/>
      <c r="AL35" s="198"/>
      <c r="AM35" s="196">
        <f t="shared" si="4"/>
        <v>2</v>
      </c>
      <c r="AN35" s="197"/>
      <c r="AO35" s="197"/>
      <c r="AP35" s="198"/>
      <c r="AQ35" s="196">
        <f t="shared" si="5"/>
        <v>9</v>
      </c>
      <c r="AR35" s="197"/>
      <c r="AS35" s="197"/>
      <c r="AT35" s="198"/>
      <c r="AU35" s="196">
        <f t="shared" si="6"/>
        <v>10</v>
      </c>
      <c r="AV35" s="197"/>
      <c r="AW35" s="197"/>
      <c r="AX35" s="198"/>
    </row>
    <row r="36" spans="3:50" ht="13.5" customHeight="1" x14ac:dyDescent="0.15">
      <c r="C36" s="206"/>
      <c r="D36" s="207"/>
      <c r="E36" s="9"/>
      <c r="F36" s="200" t="s">
        <v>18</v>
      </c>
      <c r="G36" s="200"/>
      <c r="H36" s="200"/>
      <c r="I36" s="200"/>
      <c r="J36" s="10"/>
      <c r="K36" s="201">
        <f t="shared" si="9"/>
        <v>287</v>
      </c>
      <c r="L36" s="202"/>
      <c r="M36" s="202"/>
      <c r="N36" s="202"/>
      <c r="O36" s="202"/>
      <c r="P36" s="203"/>
      <c r="Q36" s="201">
        <f t="shared" si="7"/>
        <v>311</v>
      </c>
      <c r="R36" s="202"/>
      <c r="S36" s="202"/>
      <c r="T36" s="202"/>
      <c r="U36" s="202"/>
      <c r="V36" s="203"/>
      <c r="W36" s="201">
        <f t="shared" si="8"/>
        <v>598</v>
      </c>
      <c r="X36" s="202"/>
      <c r="Y36" s="202"/>
      <c r="Z36" s="202"/>
      <c r="AA36" s="202"/>
      <c r="AB36" s="203"/>
      <c r="AC36" s="201">
        <f t="shared" si="2"/>
        <v>219</v>
      </c>
      <c r="AD36" s="202"/>
      <c r="AE36" s="202"/>
      <c r="AF36" s="202"/>
      <c r="AG36" s="202"/>
      <c r="AH36" s="203"/>
      <c r="AI36" s="201">
        <f t="shared" si="3"/>
        <v>-4</v>
      </c>
      <c r="AJ36" s="202"/>
      <c r="AK36" s="202"/>
      <c r="AL36" s="203"/>
      <c r="AM36" s="201">
        <f t="shared" si="4"/>
        <v>2</v>
      </c>
      <c r="AN36" s="202"/>
      <c r="AO36" s="202"/>
      <c r="AP36" s="203"/>
      <c r="AQ36" s="201">
        <f t="shared" si="5"/>
        <v>-2</v>
      </c>
      <c r="AR36" s="202"/>
      <c r="AS36" s="202"/>
      <c r="AT36" s="203"/>
      <c r="AU36" s="201">
        <f t="shared" si="6"/>
        <v>0</v>
      </c>
      <c r="AV36" s="202"/>
      <c r="AW36" s="202"/>
      <c r="AX36" s="203"/>
    </row>
    <row r="37" spans="3:50" ht="13.5" customHeight="1" x14ac:dyDescent="0.15">
      <c r="C37" s="206"/>
      <c r="D37" s="207"/>
      <c r="E37" s="9"/>
      <c r="F37" s="200" t="s">
        <v>19</v>
      </c>
      <c r="G37" s="200"/>
      <c r="H37" s="200"/>
      <c r="I37" s="200"/>
      <c r="J37" s="10"/>
      <c r="K37" s="201">
        <f t="shared" si="9"/>
        <v>442</v>
      </c>
      <c r="L37" s="202"/>
      <c r="M37" s="202"/>
      <c r="N37" s="202"/>
      <c r="O37" s="202"/>
      <c r="P37" s="203"/>
      <c r="Q37" s="201">
        <f t="shared" si="7"/>
        <v>432</v>
      </c>
      <c r="R37" s="202"/>
      <c r="S37" s="202"/>
      <c r="T37" s="202"/>
      <c r="U37" s="202"/>
      <c r="V37" s="203"/>
      <c r="W37" s="201">
        <f t="shared" si="8"/>
        <v>874</v>
      </c>
      <c r="X37" s="202"/>
      <c r="Y37" s="202"/>
      <c r="Z37" s="202"/>
      <c r="AA37" s="202"/>
      <c r="AB37" s="203"/>
      <c r="AC37" s="201">
        <f t="shared" si="2"/>
        <v>380</v>
      </c>
      <c r="AD37" s="202"/>
      <c r="AE37" s="202"/>
      <c r="AF37" s="202"/>
      <c r="AG37" s="202"/>
      <c r="AH37" s="203"/>
      <c r="AI37" s="201">
        <f t="shared" si="3"/>
        <v>1</v>
      </c>
      <c r="AJ37" s="202"/>
      <c r="AK37" s="202"/>
      <c r="AL37" s="203"/>
      <c r="AM37" s="201">
        <f t="shared" si="4"/>
        <v>2</v>
      </c>
      <c r="AN37" s="202"/>
      <c r="AO37" s="202"/>
      <c r="AP37" s="203"/>
      <c r="AQ37" s="201">
        <f t="shared" si="5"/>
        <v>3</v>
      </c>
      <c r="AR37" s="202"/>
      <c r="AS37" s="202"/>
      <c r="AT37" s="203"/>
      <c r="AU37" s="201">
        <f t="shared" si="6"/>
        <v>1</v>
      </c>
      <c r="AV37" s="202"/>
      <c r="AW37" s="202"/>
      <c r="AX37" s="203"/>
    </row>
    <row r="38" spans="3:50" ht="13.5" customHeight="1" x14ac:dyDescent="0.15">
      <c r="C38" s="206"/>
      <c r="D38" s="207"/>
      <c r="E38" s="11"/>
      <c r="F38" s="199" t="s">
        <v>20</v>
      </c>
      <c r="G38" s="199"/>
      <c r="H38" s="199"/>
      <c r="I38" s="199"/>
      <c r="J38" s="12"/>
      <c r="K38" s="186">
        <f t="shared" si="9"/>
        <v>131</v>
      </c>
      <c r="L38" s="187"/>
      <c r="M38" s="187"/>
      <c r="N38" s="187"/>
      <c r="O38" s="187"/>
      <c r="P38" s="188"/>
      <c r="Q38" s="186">
        <f t="shared" si="7"/>
        <v>138</v>
      </c>
      <c r="R38" s="187"/>
      <c r="S38" s="187"/>
      <c r="T38" s="187"/>
      <c r="U38" s="187"/>
      <c r="V38" s="188"/>
      <c r="W38" s="186">
        <f t="shared" si="8"/>
        <v>269</v>
      </c>
      <c r="X38" s="187"/>
      <c r="Y38" s="187"/>
      <c r="Z38" s="187"/>
      <c r="AA38" s="187"/>
      <c r="AB38" s="188"/>
      <c r="AC38" s="186">
        <f t="shared" si="2"/>
        <v>100</v>
      </c>
      <c r="AD38" s="187"/>
      <c r="AE38" s="187"/>
      <c r="AF38" s="187"/>
      <c r="AG38" s="187"/>
      <c r="AH38" s="188"/>
      <c r="AI38" s="186">
        <f t="shared" si="3"/>
        <v>0</v>
      </c>
      <c r="AJ38" s="187"/>
      <c r="AK38" s="187"/>
      <c r="AL38" s="188"/>
      <c r="AM38" s="186">
        <f t="shared" si="4"/>
        <v>-1</v>
      </c>
      <c r="AN38" s="187"/>
      <c r="AO38" s="187"/>
      <c r="AP38" s="188"/>
      <c r="AQ38" s="186">
        <f t="shared" si="5"/>
        <v>-1</v>
      </c>
      <c r="AR38" s="187"/>
      <c r="AS38" s="187"/>
      <c r="AT38" s="188"/>
      <c r="AU38" s="186">
        <f t="shared" si="6"/>
        <v>0</v>
      </c>
      <c r="AV38" s="187"/>
      <c r="AW38" s="187"/>
      <c r="AX38" s="188"/>
    </row>
    <row r="39" spans="3:50" ht="13.5" customHeight="1" x14ac:dyDescent="0.15">
      <c r="C39" s="208"/>
      <c r="D39" s="209"/>
      <c r="E39" s="35"/>
      <c r="F39" s="180" t="s">
        <v>12</v>
      </c>
      <c r="G39" s="180"/>
      <c r="H39" s="180"/>
      <c r="I39" s="180"/>
      <c r="J39" s="36"/>
      <c r="K39" s="183">
        <f>K10</f>
        <v>2031</v>
      </c>
      <c r="L39" s="184"/>
      <c r="M39" s="184"/>
      <c r="N39" s="184"/>
      <c r="O39" s="184"/>
      <c r="P39" s="185"/>
      <c r="Q39" s="183">
        <f t="shared" si="7"/>
        <v>2157</v>
      </c>
      <c r="R39" s="184"/>
      <c r="S39" s="184"/>
      <c r="T39" s="184"/>
      <c r="U39" s="184"/>
      <c r="V39" s="185"/>
      <c r="W39" s="183">
        <f t="shared" si="8"/>
        <v>4188</v>
      </c>
      <c r="X39" s="184"/>
      <c r="Y39" s="184"/>
      <c r="Z39" s="184"/>
      <c r="AA39" s="184"/>
      <c r="AB39" s="185"/>
      <c r="AC39" s="183">
        <f t="shared" si="2"/>
        <v>1664</v>
      </c>
      <c r="AD39" s="184"/>
      <c r="AE39" s="184"/>
      <c r="AF39" s="184"/>
      <c r="AG39" s="184"/>
      <c r="AH39" s="185"/>
      <c r="AI39" s="183">
        <f t="shared" si="3"/>
        <v>4</v>
      </c>
      <c r="AJ39" s="184"/>
      <c r="AK39" s="184"/>
      <c r="AL39" s="185"/>
      <c r="AM39" s="183">
        <f t="shared" si="4"/>
        <v>5</v>
      </c>
      <c r="AN39" s="184"/>
      <c r="AO39" s="184"/>
      <c r="AP39" s="185"/>
      <c r="AQ39" s="183">
        <f t="shared" si="5"/>
        <v>9</v>
      </c>
      <c r="AR39" s="184"/>
      <c r="AS39" s="184"/>
      <c r="AT39" s="185"/>
      <c r="AU39" s="183">
        <f t="shared" si="6"/>
        <v>11</v>
      </c>
      <c r="AV39" s="184"/>
      <c r="AW39" s="184"/>
      <c r="AX39" s="185"/>
    </row>
    <row r="40" spans="3:50" ht="13.5" customHeight="1" x14ac:dyDescent="0.15">
      <c r="C40" s="189" t="s">
        <v>21</v>
      </c>
      <c r="D40" s="190"/>
      <c r="E40" s="7"/>
      <c r="F40" s="195" t="s">
        <v>22</v>
      </c>
      <c r="G40" s="195"/>
      <c r="H40" s="195"/>
      <c r="I40" s="195"/>
      <c r="J40" s="8"/>
      <c r="K40" s="196">
        <f t="shared" si="9"/>
        <v>395</v>
      </c>
      <c r="L40" s="197"/>
      <c r="M40" s="197"/>
      <c r="N40" s="197"/>
      <c r="O40" s="197"/>
      <c r="P40" s="198"/>
      <c r="Q40" s="196">
        <f t="shared" si="7"/>
        <v>410</v>
      </c>
      <c r="R40" s="197"/>
      <c r="S40" s="197"/>
      <c r="T40" s="197"/>
      <c r="U40" s="197"/>
      <c r="V40" s="198"/>
      <c r="W40" s="196">
        <f t="shared" si="8"/>
        <v>805</v>
      </c>
      <c r="X40" s="197"/>
      <c r="Y40" s="197"/>
      <c r="Z40" s="197"/>
      <c r="AA40" s="197"/>
      <c r="AB40" s="198"/>
      <c r="AC40" s="196">
        <f t="shared" si="2"/>
        <v>288</v>
      </c>
      <c r="AD40" s="197"/>
      <c r="AE40" s="197"/>
      <c r="AF40" s="197"/>
      <c r="AG40" s="197"/>
      <c r="AH40" s="198"/>
      <c r="AI40" s="196">
        <f t="shared" si="3"/>
        <v>-1</v>
      </c>
      <c r="AJ40" s="197"/>
      <c r="AK40" s="197"/>
      <c r="AL40" s="198"/>
      <c r="AM40" s="196">
        <f t="shared" si="4"/>
        <v>-2</v>
      </c>
      <c r="AN40" s="197"/>
      <c r="AO40" s="197"/>
      <c r="AP40" s="198"/>
      <c r="AQ40" s="196">
        <f t="shared" si="5"/>
        <v>-3</v>
      </c>
      <c r="AR40" s="197"/>
      <c r="AS40" s="197"/>
      <c r="AT40" s="198"/>
      <c r="AU40" s="196">
        <f t="shared" si="6"/>
        <v>-3</v>
      </c>
      <c r="AV40" s="197"/>
      <c r="AW40" s="197"/>
      <c r="AX40" s="198"/>
    </row>
    <row r="41" spans="3:50" ht="13.5" customHeight="1" x14ac:dyDescent="0.15">
      <c r="C41" s="191"/>
      <c r="D41" s="192"/>
      <c r="E41" s="11"/>
      <c r="F41" s="199" t="s">
        <v>23</v>
      </c>
      <c r="G41" s="199"/>
      <c r="H41" s="199"/>
      <c r="I41" s="199"/>
      <c r="J41" s="12"/>
      <c r="K41" s="186">
        <f t="shared" si="9"/>
        <v>278</v>
      </c>
      <c r="L41" s="187"/>
      <c r="M41" s="187"/>
      <c r="N41" s="187"/>
      <c r="O41" s="187"/>
      <c r="P41" s="188"/>
      <c r="Q41" s="186">
        <f t="shared" si="7"/>
        <v>241</v>
      </c>
      <c r="R41" s="187"/>
      <c r="S41" s="187"/>
      <c r="T41" s="187"/>
      <c r="U41" s="187"/>
      <c r="V41" s="188"/>
      <c r="W41" s="186">
        <f t="shared" si="8"/>
        <v>519</v>
      </c>
      <c r="X41" s="187"/>
      <c r="Y41" s="187"/>
      <c r="Z41" s="187"/>
      <c r="AA41" s="187"/>
      <c r="AB41" s="188"/>
      <c r="AC41" s="186">
        <f t="shared" si="2"/>
        <v>198</v>
      </c>
      <c r="AD41" s="187"/>
      <c r="AE41" s="187"/>
      <c r="AF41" s="187"/>
      <c r="AG41" s="187"/>
      <c r="AH41" s="188"/>
      <c r="AI41" s="186">
        <f t="shared" si="3"/>
        <v>-1</v>
      </c>
      <c r="AJ41" s="187"/>
      <c r="AK41" s="187"/>
      <c r="AL41" s="188"/>
      <c r="AM41" s="186">
        <f t="shared" si="4"/>
        <v>0</v>
      </c>
      <c r="AN41" s="187"/>
      <c r="AO41" s="187"/>
      <c r="AP41" s="188"/>
      <c r="AQ41" s="186">
        <f t="shared" si="5"/>
        <v>-1</v>
      </c>
      <c r="AR41" s="187"/>
      <c r="AS41" s="187"/>
      <c r="AT41" s="188"/>
      <c r="AU41" s="186">
        <f t="shared" si="6"/>
        <v>1</v>
      </c>
      <c r="AV41" s="187"/>
      <c r="AW41" s="187"/>
      <c r="AX41" s="188"/>
    </row>
    <row r="42" spans="3:50" ht="13.5" customHeight="1" x14ac:dyDescent="0.15">
      <c r="C42" s="193"/>
      <c r="D42" s="194"/>
      <c r="E42" s="35"/>
      <c r="F42" s="180" t="s">
        <v>12</v>
      </c>
      <c r="G42" s="180"/>
      <c r="H42" s="180"/>
      <c r="I42" s="180"/>
      <c r="J42" s="36"/>
      <c r="K42" s="183">
        <f t="shared" si="9"/>
        <v>673</v>
      </c>
      <c r="L42" s="184"/>
      <c r="M42" s="184"/>
      <c r="N42" s="184"/>
      <c r="O42" s="184"/>
      <c r="P42" s="185"/>
      <c r="Q42" s="183">
        <f t="shared" si="7"/>
        <v>651</v>
      </c>
      <c r="R42" s="184"/>
      <c r="S42" s="184"/>
      <c r="T42" s="184"/>
      <c r="U42" s="184"/>
      <c r="V42" s="185"/>
      <c r="W42" s="183">
        <f t="shared" si="8"/>
        <v>1324</v>
      </c>
      <c r="X42" s="184"/>
      <c r="Y42" s="184"/>
      <c r="Z42" s="184"/>
      <c r="AA42" s="184"/>
      <c r="AB42" s="185"/>
      <c r="AC42" s="183">
        <f t="shared" si="2"/>
        <v>486</v>
      </c>
      <c r="AD42" s="184"/>
      <c r="AE42" s="184"/>
      <c r="AF42" s="184"/>
      <c r="AG42" s="184"/>
      <c r="AH42" s="185"/>
      <c r="AI42" s="183">
        <f t="shared" si="3"/>
        <v>-2</v>
      </c>
      <c r="AJ42" s="184"/>
      <c r="AK42" s="184"/>
      <c r="AL42" s="185"/>
      <c r="AM42" s="183">
        <f t="shared" si="4"/>
        <v>-2</v>
      </c>
      <c r="AN42" s="184"/>
      <c r="AO42" s="184"/>
      <c r="AP42" s="185"/>
      <c r="AQ42" s="183">
        <f t="shared" si="5"/>
        <v>-4</v>
      </c>
      <c r="AR42" s="184"/>
      <c r="AS42" s="184"/>
      <c r="AT42" s="185"/>
      <c r="AU42" s="183">
        <f t="shared" si="6"/>
        <v>-2</v>
      </c>
      <c r="AV42" s="184"/>
      <c r="AW42" s="184"/>
      <c r="AX42" s="185"/>
    </row>
    <row r="43" spans="3:50" ht="13.5" customHeight="1" x14ac:dyDescent="0.15">
      <c r="C43" s="35"/>
      <c r="D43" s="180" t="s">
        <v>24</v>
      </c>
      <c r="E43" s="180"/>
      <c r="F43" s="180"/>
      <c r="G43" s="180"/>
      <c r="H43" s="180"/>
      <c r="I43" s="180"/>
      <c r="J43" s="36"/>
      <c r="K43" s="183">
        <f t="shared" si="9"/>
        <v>305</v>
      </c>
      <c r="L43" s="184"/>
      <c r="M43" s="184"/>
      <c r="N43" s="184"/>
      <c r="O43" s="184"/>
      <c r="P43" s="185"/>
      <c r="Q43" s="183">
        <f t="shared" si="7"/>
        <v>283</v>
      </c>
      <c r="R43" s="184"/>
      <c r="S43" s="184"/>
      <c r="T43" s="184"/>
      <c r="U43" s="184"/>
      <c r="V43" s="185"/>
      <c r="W43" s="183">
        <f t="shared" si="8"/>
        <v>588</v>
      </c>
      <c r="X43" s="184"/>
      <c r="Y43" s="184"/>
      <c r="Z43" s="184"/>
      <c r="AA43" s="184"/>
      <c r="AB43" s="185"/>
      <c r="AC43" s="183">
        <f t="shared" si="2"/>
        <v>247</v>
      </c>
      <c r="AD43" s="184"/>
      <c r="AE43" s="184"/>
      <c r="AF43" s="184"/>
      <c r="AG43" s="184"/>
      <c r="AH43" s="185"/>
      <c r="AI43" s="183">
        <f t="shared" si="3"/>
        <v>0</v>
      </c>
      <c r="AJ43" s="184"/>
      <c r="AK43" s="184"/>
      <c r="AL43" s="185"/>
      <c r="AM43" s="183">
        <f t="shared" si="4"/>
        <v>-2</v>
      </c>
      <c r="AN43" s="184"/>
      <c r="AO43" s="184"/>
      <c r="AP43" s="185"/>
      <c r="AQ43" s="183">
        <f t="shared" si="5"/>
        <v>-2</v>
      </c>
      <c r="AR43" s="184"/>
      <c r="AS43" s="184"/>
      <c r="AT43" s="185"/>
      <c r="AU43" s="183">
        <f t="shared" si="6"/>
        <v>0</v>
      </c>
      <c r="AV43" s="184"/>
      <c r="AW43" s="184"/>
      <c r="AX43" s="185"/>
    </row>
    <row r="44" spans="3:50" ht="13.5" customHeight="1" x14ac:dyDescent="0.15">
      <c r="C44" s="35"/>
      <c r="D44" s="180" t="s">
        <v>25</v>
      </c>
      <c r="E44" s="180"/>
      <c r="F44" s="180"/>
      <c r="G44" s="180"/>
      <c r="H44" s="180"/>
      <c r="I44" s="180"/>
      <c r="J44" s="36"/>
      <c r="K44" s="183">
        <f t="shared" si="9"/>
        <v>714</v>
      </c>
      <c r="L44" s="184"/>
      <c r="M44" s="184"/>
      <c r="N44" s="184"/>
      <c r="O44" s="184"/>
      <c r="P44" s="185"/>
      <c r="Q44" s="183">
        <f t="shared" si="7"/>
        <v>618</v>
      </c>
      <c r="R44" s="184"/>
      <c r="S44" s="184"/>
      <c r="T44" s="184"/>
      <c r="U44" s="184"/>
      <c r="V44" s="185"/>
      <c r="W44" s="183">
        <f t="shared" si="8"/>
        <v>1332</v>
      </c>
      <c r="X44" s="184"/>
      <c r="Y44" s="184"/>
      <c r="Z44" s="184"/>
      <c r="AA44" s="184"/>
      <c r="AB44" s="185"/>
      <c r="AC44" s="183">
        <f t="shared" si="2"/>
        <v>583</v>
      </c>
      <c r="AD44" s="184"/>
      <c r="AE44" s="184"/>
      <c r="AF44" s="184"/>
      <c r="AG44" s="184"/>
      <c r="AH44" s="185"/>
      <c r="AI44" s="183">
        <f t="shared" si="3"/>
        <v>-1</v>
      </c>
      <c r="AJ44" s="184"/>
      <c r="AK44" s="184"/>
      <c r="AL44" s="185"/>
      <c r="AM44" s="183">
        <f t="shared" si="4"/>
        <v>0</v>
      </c>
      <c r="AN44" s="184"/>
      <c r="AO44" s="184"/>
      <c r="AP44" s="185"/>
      <c r="AQ44" s="183">
        <f t="shared" si="5"/>
        <v>-1</v>
      </c>
      <c r="AR44" s="184"/>
      <c r="AS44" s="184"/>
      <c r="AT44" s="185"/>
      <c r="AU44" s="183">
        <f t="shared" si="6"/>
        <v>-2</v>
      </c>
      <c r="AV44" s="184"/>
      <c r="AW44" s="184"/>
      <c r="AX44" s="185"/>
    </row>
    <row r="45" spans="3:50" ht="13.5" customHeight="1" x14ac:dyDescent="0.15">
      <c r="C45" s="35"/>
      <c r="D45" s="180" t="s">
        <v>26</v>
      </c>
      <c r="E45" s="180"/>
      <c r="F45" s="180"/>
      <c r="G45" s="180"/>
      <c r="H45" s="180"/>
      <c r="I45" s="180"/>
      <c r="J45" s="36"/>
      <c r="K45" s="183">
        <f t="shared" si="9"/>
        <v>119</v>
      </c>
      <c r="L45" s="184"/>
      <c r="M45" s="184"/>
      <c r="N45" s="184"/>
      <c r="O45" s="184"/>
      <c r="P45" s="185"/>
      <c r="Q45" s="183">
        <f t="shared" si="7"/>
        <v>112</v>
      </c>
      <c r="R45" s="184"/>
      <c r="S45" s="184"/>
      <c r="T45" s="184"/>
      <c r="U45" s="184"/>
      <c r="V45" s="185"/>
      <c r="W45" s="183">
        <f t="shared" si="8"/>
        <v>231</v>
      </c>
      <c r="X45" s="184"/>
      <c r="Y45" s="184"/>
      <c r="Z45" s="184"/>
      <c r="AA45" s="184"/>
      <c r="AB45" s="185"/>
      <c r="AC45" s="183">
        <f t="shared" si="2"/>
        <v>88</v>
      </c>
      <c r="AD45" s="184"/>
      <c r="AE45" s="184"/>
      <c r="AF45" s="184"/>
      <c r="AG45" s="184"/>
      <c r="AH45" s="185"/>
      <c r="AI45" s="183">
        <f t="shared" si="3"/>
        <v>0</v>
      </c>
      <c r="AJ45" s="184"/>
      <c r="AK45" s="184"/>
      <c r="AL45" s="185"/>
      <c r="AM45" s="183">
        <f t="shared" si="4"/>
        <v>1</v>
      </c>
      <c r="AN45" s="184"/>
      <c r="AO45" s="184"/>
      <c r="AP45" s="185"/>
      <c r="AQ45" s="183">
        <f t="shared" si="5"/>
        <v>1</v>
      </c>
      <c r="AR45" s="184"/>
      <c r="AS45" s="184"/>
      <c r="AT45" s="185"/>
      <c r="AU45" s="183">
        <f t="shared" si="6"/>
        <v>0</v>
      </c>
      <c r="AV45" s="184"/>
      <c r="AW45" s="184"/>
      <c r="AX45" s="185"/>
    </row>
    <row r="46" spans="3:50" ht="13.5" customHeight="1" x14ac:dyDescent="0.15">
      <c r="C46" s="35"/>
      <c r="D46" s="180" t="s">
        <v>27</v>
      </c>
      <c r="E46" s="180"/>
      <c r="F46" s="180"/>
      <c r="G46" s="180"/>
      <c r="H46" s="180"/>
      <c r="I46" s="180"/>
      <c r="J46" s="36"/>
      <c r="K46" s="183">
        <f t="shared" si="9"/>
        <v>439</v>
      </c>
      <c r="L46" s="184"/>
      <c r="M46" s="184"/>
      <c r="N46" s="184"/>
      <c r="O46" s="184"/>
      <c r="P46" s="185"/>
      <c r="Q46" s="183">
        <f t="shared" si="7"/>
        <v>273</v>
      </c>
      <c r="R46" s="184"/>
      <c r="S46" s="184"/>
      <c r="T46" s="184"/>
      <c r="U46" s="184"/>
      <c r="V46" s="185"/>
      <c r="W46" s="183">
        <f t="shared" si="8"/>
        <v>712</v>
      </c>
      <c r="X46" s="184"/>
      <c r="Y46" s="184"/>
      <c r="Z46" s="184"/>
      <c r="AA46" s="184"/>
      <c r="AB46" s="185"/>
      <c r="AC46" s="183">
        <f t="shared" si="2"/>
        <v>397</v>
      </c>
      <c r="AD46" s="184"/>
      <c r="AE46" s="184"/>
      <c r="AF46" s="184"/>
      <c r="AG46" s="184"/>
      <c r="AH46" s="185"/>
      <c r="AI46" s="183">
        <f t="shared" si="3"/>
        <v>0</v>
      </c>
      <c r="AJ46" s="184"/>
      <c r="AK46" s="184"/>
      <c r="AL46" s="185"/>
      <c r="AM46" s="183">
        <f t="shared" si="4"/>
        <v>-1</v>
      </c>
      <c r="AN46" s="184"/>
      <c r="AO46" s="184"/>
      <c r="AP46" s="185"/>
      <c r="AQ46" s="183">
        <f t="shared" si="5"/>
        <v>-1</v>
      </c>
      <c r="AR46" s="184"/>
      <c r="AS46" s="184"/>
      <c r="AT46" s="185"/>
      <c r="AU46" s="183">
        <f t="shared" si="6"/>
        <v>1</v>
      </c>
      <c r="AV46" s="184"/>
      <c r="AW46" s="184"/>
      <c r="AX46" s="185"/>
    </row>
    <row r="47" spans="3:50" ht="13.5" customHeight="1" x14ac:dyDescent="0.15">
      <c r="C47" s="35"/>
      <c r="D47" s="180" t="s">
        <v>28</v>
      </c>
      <c r="E47" s="180"/>
      <c r="F47" s="180"/>
      <c r="G47" s="180"/>
      <c r="H47" s="180"/>
      <c r="I47" s="180"/>
      <c r="J47" s="36"/>
      <c r="K47" s="183">
        <f t="shared" si="9"/>
        <v>-231</v>
      </c>
      <c r="L47" s="184"/>
      <c r="M47" s="184"/>
      <c r="N47" s="184"/>
      <c r="O47" s="184"/>
      <c r="P47" s="185"/>
      <c r="Q47" s="183">
        <f t="shared" si="7"/>
        <v>-228</v>
      </c>
      <c r="R47" s="184"/>
      <c r="S47" s="184"/>
      <c r="T47" s="184"/>
      <c r="U47" s="184"/>
      <c r="V47" s="185"/>
      <c r="W47" s="183">
        <f t="shared" si="8"/>
        <v>-459</v>
      </c>
      <c r="X47" s="184"/>
      <c r="Y47" s="184"/>
      <c r="Z47" s="184"/>
      <c r="AA47" s="184"/>
      <c r="AB47" s="185"/>
      <c r="AC47" s="183">
        <f t="shared" si="2"/>
        <v>-65</v>
      </c>
      <c r="AD47" s="184"/>
      <c r="AE47" s="184"/>
      <c r="AF47" s="184"/>
      <c r="AG47" s="184"/>
      <c r="AH47" s="185"/>
      <c r="AI47" s="183">
        <f t="shared" si="3"/>
        <v>-4</v>
      </c>
      <c r="AJ47" s="184"/>
      <c r="AK47" s="184"/>
      <c r="AL47" s="185"/>
      <c r="AM47" s="183">
        <f t="shared" si="4"/>
        <v>-3</v>
      </c>
      <c r="AN47" s="184"/>
      <c r="AO47" s="184"/>
      <c r="AP47" s="185"/>
      <c r="AQ47" s="183">
        <f t="shared" si="5"/>
        <v>-7</v>
      </c>
      <c r="AR47" s="184"/>
      <c r="AS47" s="184"/>
      <c r="AT47" s="185"/>
      <c r="AU47" s="183">
        <f t="shared" si="6"/>
        <v>0</v>
      </c>
      <c r="AV47" s="184"/>
      <c r="AW47" s="184"/>
      <c r="AX47" s="185"/>
    </row>
    <row r="48" spans="3:50" ht="13.5" customHeight="1" x14ac:dyDescent="0.15">
      <c r="AM48" s="3"/>
      <c r="AN48" s="180" t="s">
        <v>29</v>
      </c>
      <c r="AO48" s="180"/>
      <c r="AP48" s="180"/>
      <c r="AQ48" s="180"/>
      <c r="AR48" s="180"/>
      <c r="AS48" s="180"/>
      <c r="AT48" s="180"/>
      <c r="AU48" s="180"/>
      <c r="AV48" s="180"/>
      <c r="AW48" s="180"/>
      <c r="AX48" s="4"/>
    </row>
    <row r="49" spans="1:51" ht="13.5" customHeight="1" x14ac:dyDescent="0.15">
      <c r="C49" s="2" t="s">
        <v>30</v>
      </c>
      <c r="AD49" s="13"/>
      <c r="AE49" s="13" t="s">
        <v>47</v>
      </c>
      <c r="AF49" s="13"/>
      <c r="AG49" s="13" t="s">
        <v>31</v>
      </c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</row>
    <row r="50" spans="1:51" ht="13.5" customHeight="1" x14ac:dyDescent="0.15">
      <c r="A50" s="13"/>
      <c r="B50" s="13"/>
      <c r="C50" s="13" t="s">
        <v>47</v>
      </c>
      <c r="D50" s="13"/>
      <c r="E50" s="13" t="s">
        <v>32</v>
      </c>
      <c r="F50" s="13"/>
      <c r="G50" s="13"/>
      <c r="H50" s="13"/>
      <c r="I50" s="13"/>
      <c r="J50" s="13"/>
      <c r="K50" s="13"/>
      <c r="L50" s="13"/>
      <c r="M50" s="33" t="s">
        <v>48</v>
      </c>
      <c r="N50" s="181">
        <f>N21</f>
        <v>4</v>
      </c>
      <c r="O50" s="181"/>
      <c r="P50" s="182" t="s">
        <v>2</v>
      </c>
      <c r="Q50" s="182"/>
      <c r="R50" s="33" t="s">
        <v>45</v>
      </c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33" t="s">
        <v>48</v>
      </c>
      <c r="AG50" s="182" t="s">
        <v>53</v>
      </c>
      <c r="AH50" s="182"/>
      <c r="AI50" s="182"/>
      <c r="AJ50" s="181">
        <f>AJ21</f>
        <v>3</v>
      </c>
      <c r="AK50" s="181"/>
      <c r="AL50" s="182" t="s">
        <v>1</v>
      </c>
      <c r="AM50" s="182"/>
      <c r="AN50" s="181">
        <f>AN21</f>
        <v>5</v>
      </c>
      <c r="AO50" s="181"/>
      <c r="AP50" s="182" t="s">
        <v>2</v>
      </c>
      <c r="AQ50" s="182"/>
      <c r="AR50" s="181">
        <f>AR21</f>
        <v>1</v>
      </c>
      <c r="AS50" s="181"/>
      <c r="AT50" s="182" t="s">
        <v>33</v>
      </c>
      <c r="AU50" s="182"/>
      <c r="AV50" s="182"/>
      <c r="AW50" s="182"/>
      <c r="AX50" s="33" t="s">
        <v>45</v>
      </c>
      <c r="AY50" s="13"/>
    </row>
    <row r="51" spans="1:51" ht="13.5" customHeight="1" x14ac:dyDescent="0.15">
      <c r="E51" s="164" t="s">
        <v>34</v>
      </c>
      <c r="F51" s="164"/>
      <c r="G51" s="164"/>
      <c r="H51" s="164"/>
      <c r="I51" s="164"/>
      <c r="J51" s="165">
        <f>J22</f>
        <v>8.1</v>
      </c>
      <c r="K51" s="165"/>
      <c r="L51" s="165">
        <f>L22</f>
        <v>0</v>
      </c>
      <c r="M51" s="165"/>
      <c r="N51" s="14" t="s">
        <v>49</v>
      </c>
      <c r="O51" s="14"/>
      <c r="AT51" s="166" t="s">
        <v>35</v>
      </c>
      <c r="AU51" s="166"/>
      <c r="AV51" s="166"/>
      <c r="AW51" s="166"/>
    </row>
    <row r="52" spans="1:51" ht="13.5" customHeight="1" x14ac:dyDescent="0.15">
      <c r="E52" s="164" t="s">
        <v>36</v>
      </c>
      <c r="F52" s="164"/>
      <c r="G52" s="164"/>
      <c r="H52" s="164"/>
      <c r="I52" s="164"/>
      <c r="J52" s="165">
        <f>J23</f>
        <v>24.9</v>
      </c>
      <c r="K52" s="165"/>
      <c r="L52" s="165">
        <f>L23</f>
        <v>0</v>
      </c>
      <c r="M52" s="165"/>
      <c r="N52" s="14" t="s">
        <v>49</v>
      </c>
      <c r="O52" s="14"/>
      <c r="P52" s="28" t="s">
        <v>48</v>
      </c>
      <c r="Q52" s="175">
        <f>Q23</f>
        <v>29</v>
      </c>
      <c r="R52" s="175"/>
      <c r="S52" s="166" t="s">
        <v>3</v>
      </c>
      <c r="T52" s="166"/>
      <c r="U52" s="175">
        <f>U23</f>
        <v>14</v>
      </c>
      <c r="V52" s="175"/>
      <c r="W52" s="166" t="s">
        <v>37</v>
      </c>
      <c r="X52" s="166"/>
      <c r="Y52" s="175">
        <f>Y23</f>
        <v>9</v>
      </c>
      <c r="Z52" s="175"/>
      <c r="AA52" s="166" t="s">
        <v>38</v>
      </c>
      <c r="AB52" s="166"/>
      <c r="AC52" s="28" t="s">
        <v>45</v>
      </c>
      <c r="AE52" s="177" t="s">
        <v>14</v>
      </c>
      <c r="AF52" s="177"/>
      <c r="AG52" s="177"/>
      <c r="AH52" s="177"/>
      <c r="AI52" s="178">
        <f>AI23</f>
        <v>1817228</v>
      </c>
      <c r="AJ52" s="178"/>
      <c r="AK52" s="178"/>
      <c r="AL52" s="178"/>
      <c r="AM52" s="178"/>
      <c r="AN52" s="178"/>
      <c r="AO52" s="178"/>
      <c r="AP52" s="179" t="s">
        <v>39</v>
      </c>
      <c r="AQ52" s="179"/>
      <c r="AR52" s="179"/>
      <c r="AS52" s="31" t="s">
        <v>48</v>
      </c>
      <c r="AT52" s="174">
        <f>AT23</f>
        <v>-2008</v>
      </c>
      <c r="AU52" s="174"/>
      <c r="AV52" s="174"/>
      <c r="AW52" s="174"/>
      <c r="AX52" s="31" t="s">
        <v>45</v>
      </c>
    </row>
    <row r="53" spans="1:51" ht="13.5" customHeight="1" x14ac:dyDescent="0.15">
      <c r="E53" s="164" t="s">
        <v>40</v>
      </c>
      <c r="F53" s="164"/>
      <c r="G53" s="164"/>
      <c r="H53" s="164"/>
      <c r="I53" s="164"/>
      <c r="J53" s="165">
        <f>J24</f>
        <v>-5</v>
      </c>
      <c r="K53" s="165"/>
      <c r="L53" s="165">
        <f>L24</f>
        <v>0</v>
      </c>
      <c r="M53" s="165"/>
      <c r="N53" s="14" t="s">
        <v>49</v>
      </c>
      <c r="O53" s="14"/>
      <c r="P53" s="28" t="s">
        <v>48</v>
      </c>
      <c r="Q53" s="175">
        <f>Q24</f>
        <v>9</v>
      </c>
      <c r="R53" s="175"/>
      <c r="S53" s="166" t="s">
        <v>3</v>
      </c>
      <c r="T53" s="166"/>
      <c r="U53" s="175">
        <f>U24</f>
        <v>5</v>
      </c>
      <c r="V53" s="175"/>
      <c r="W53" s="166" t="s">
        <v>37</v>
      </c>
      <c r="X53" s="166"/>
      <c r="Y53" s="175">
        <f>Y24</f>
        <v>44</v>
      </c>
      <c r="Z53" s="175"/>
      <c r="AA53" s="166" t="s">
        <v>38</v>
      </c>
      <c r="AB53" s="166"/>
      <c r="AC53" s="28" t="s">
        <v>45</v>
      </c>
      <c r="AE53" s="176" t="s">
        <v>10</v>
      </c>
      <c r="AF53" s="176"/>
      <c r="AG53" s="176"/>
      <c r="AH53" s="176"/>
      <c r="AI53" s="170">
        <f>AI24</f>
        <v>900746</v>
      </c>
      <c r="AJ53" s="170"/>
      <c r="AK53" s="170"/>
      <c r="AL53" s="170"/>
      <c r="AM53" s="170"/>
      <c r="AN53" s="170"/>
      <c r="AO53" s="170"/>
      <c r="AP53" s="171" t="s">
        <v>39</v>
      </c>
      <c r="AQ53" s="171"/>
      <c r="AR53" s="171"/>
      <c r="AS53" s="28" t="s">
        <v>48</v>
      </c>
      <c r="AT53" s="172">
        <f>AT24</f>
        <v>-946</v>
      </c>
      <c r="AU53" s="172"/>
      <c r="AV53" s="172"/>
      <c r="AW53" s="172"/>
      <c r="AX53" s="28" t="s">
        <v>45</v>
      </c>
    </row>
    <row r="54" spans="1:51" ht="13.5" customHeight="1" x14ac:dyDescent="0.15">
      <c r="E54" s="164" t="s">
        <v>41</v>
      </c>
      <c r="F54" s="164"/>
      <c r="G54" s="164"/>
      <c r="H54" s="164"/>
      <c r="I54" s="164"/>
      <c r="J54" s="173">
        <f>J25</f>
        <v>58</v>
      </c>
      <c r="K54" s="173"/>
      <c r="L54" s="173">
        <f>L25</f>
        <v>0</v>
      </c>
      <c r="M54" s="173"/>
      <c r="N54" s="14" t="s">
        <v>50</v>
      </c>
      <c r="O54" s="14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E54" s="166" t="s">
        <v>11</v>
      </c>
      <c r="AF54" s="166"/>
      <c r="AG54" s="166"/>
      <c r="AH54" s="166"/>
      <c r="AI54" s="167">
        <f>AI25</f>
        <v>916482</v>
      </c>
      <c r="AJ54" s="167"/>
      <c r="AK54" s="167"/>
      <c r="AL54" s="167"/>
      <c r="AM54" s="167"/>
      <c r="AN54" s="167"/>
      <c r="AO54" s="167"/>
      <c r="AP54" s="168" t="s">
        <v>39</v>
      </c>
      <c r="AQ54" s="168"/>
      <c r="AR54" s="168"/>
      <c r="AS54" s="28" t="s">
        <v>48</v>
      </c>
      <c r="AT54" s="169">
        <f>AT25</f>
        <v>-1062</v>
      </c>
      <c r="AU54" s="169"/>
      <c r="AV54" s="169"/>
      <c r="AW54" s="169"/>
      <c r="AX54" s="28" t="s">
        <v>45</v>
      </c>
    </row>
    <row r="55" spans="1:51" ht="13.5" customHeight="1" x14ac:dyDescent="0.15">
      <c r="E55" s="164" t="s">
        <v>42</v>
      </c>
      <c r="F55" s="164"/>
      <c r="G55" s="164"/>
      <c r="H55" s="164"/>
      <c r="I55" s="164"/>
      <c r="J55" s="165">
        <f>J26</f>
        <v>99.5</v>
      </c>
      <c r="K55" s="165"/>
      <c r="L55" s="165">
        <f>L26</f>
        <v>0</v>
      </c>
      <c r="M55" s="165"/>
      <c r="N55" s="14" t="s">
        <v>51</v>
      </c>
      <c r="O55" s="14"/>
      <c r="AE55" s="166" t="s">
        <v>43</v>
      </c>
      <c r="AF55" s="166"/>
      <c r="AG55" s="166"/>
      <c r="AH55" s="166"/>
      <c r="AI55" s="167">
        <f>AI26</f>
        <v>756554</v>
      </c>
      <c r="AJ55" s="167"/>
      <c r="AK55" s="167"/>
      <c r="AL55" s="167"/>
      <c r="AM55" s="167"/>
      <c r="AN55" s="167"/>
      <c r="AO55" s="167"/>
      <c r="AP55" s="168" t="s">
        <v>44</v>
      </c>
      <c r="AQ55" s="168"/>
      <c r="AR55" s="168"/>
      <c r="AS55" s="28" t="s">
        <v>48</v>
      </c>
      <c r="AT55" s="169">
        <f>AT26</f>
        <v>-93</v>
      </c>
      <c r="AU55" s="169"/>
      <c r="AV55" s="169"/>
      <c r="AW55" s="169"/>
      <c r="AX55" s="28" t="s">
        <v>45</v>
      </c>
    </row>
    <row r="56" spans="1:51" ht="13.5" customHeight="1" x14ac:dyDescent="0.15">
      <c r="AE56" s="160"/>
      <c r="AF56" s="160"/>
      <c r="AG56" s="160"/>
      <c r="AH56" s="160"/>
      <c r="AI56" s="160"/>
      <c r="AJ56" s="160"/>
      <c r="AK56" s="160"/>
      <c r="AL56" s="160"/>
      <c r="AM56" s="160"/>
      <c r="AN56" s="160"/>
      <c r="AO56" s="160"/>
      <c r="AP56" s="160"/>
      <c r="AQ56" s="160"/>
      <c r="AR56" s="160"/>
      <c r="AS56" s="160"/>
      <c r="AT56" s="160"/>
      <c r="AU56" s="160"/>
      <c r="AV56" s="160"/>
      <c r="AW56" s="160"/>
      <c r="AX56" s="160"/>
    </row>
  </sheetData>
  <mergeCells count="424">
    <mergeCell ref="C3:E3"/>
    <mergeCell ref="K3:P3"/>
    <mergeCell ref="Q3:V3"/>
    <mergeCell ref="W3:AB3"/>
    <mergeCell ref="AI3:AL3"/>
    <mergeCell ref="AM3:AP3"/>
    <mergeCell ref="AR1:AS1"/>
    <mergeCell ref="AT1:AU1"/>
    <mergeCell ref="AV1:AX1"/>
    <mergeCell ref="F2:G3"/>
    <mergeCell ref="H2:J2"/>
    <mergeCell ref="L2:AA2"/>
    <mergeCell ref="AC2:AH3"/>
    <mergeCell ref="AI2:AX2"/>
    <mergeCell ref="AQ3:AT3"/>
    <mergeCell ref="AU3:AX3"/>
    <mergeCell ref="F1:AC1"/>
    <mergeCell ref="AG1:AI1"/>
    <mergeCell ref="AJ1:AK1"/>
    <mergeCell ref="AL1:AM1"/>
    <mergeCell ref="AN1:AO1"/>
    <mergeCell ref="AP1:AQ1"/>
    <mergeCell ref="AM4:AP4"/>
    <mergeCell ref="AQ4:AT4"/>
    <mergeCell ref="AU4:AX4"/>
    <mergeCell ref="D5:I5"/>
    <mergeCell ref="K5:P5"/>
    <mergeCell ref="Q5:V5"/>
    <mergeCell ref="W5:AB5"/>
    <mergeCell ref="AC5:AH5"/>
    <mergeCell ref="AI5:AL5"/>
    <mergeCell ref="AM5:AP5"/>
    <mergeCell ref="D4:I4"/>
    <mergeCell ref="K4:P4"/>
    <mergeCell ref="Q4:V4"/>
    <mergeCell ref="W4:AB4"/>
    <mergeCell ref="AC4:AH4"/>
    <mergeCell ref="AI4:AL4"/>
    <mergeCell ref="AQ5:AT5"/>
    <mergeCell ref="AU5:AX5"/>
    <mergeCell ref="C6:D10"/>
    <mergeCell ref="F6:I6"/>
    <mergeCell ref="K6:P6"/>
    <mergeCell ref="Q6:V6"/>
    <mergeCell ref="W6:AB6"/>
    <mergeCell ref="AC6:AH6"/>
    <mergeCell ref="AI6:AL6"/>
    <mergeCell ref="AM6:AP6"/>
    <mergeCell ref="AQ6:AT6"/>
    <mergeCell ref="F8:I8"/>
    <mergeCell ref="K8:P8"/>
    <mergeCell ref="Q8:V8"/>
    <mergeCell ref="W8:AB8"/>
    <mergeCell ref="AC8:AH8"/>
    <mergeCell ref="AI8:AL8"/>
    <mergeCell ref="AM8:AP8"/>
    <mergeCell ref="AQ8:AT8"/>
    <mergeCell ref="AU6:AX6"/>
    <mergeCell ref="F7:I7"/>
    <mergeCell ref="K7:P7"/>
    <mergeCell ref="Q7:V7"/>
    <mergeCell ref="W7:AB7"/>
    <mergeCell ref="AC7:AH7"/>
    <mergeCell ref="AI7:AL7"/>
    <mergeCell ref="AM7:AP7"/>
    <mergeCell ref="AQ7:AT7"/>
    <mergeCell ref="AU7:AX7"/>
    <mergeCell ref="AU8:AX8"/>
    <mergeCell ref="AM9:AP9"/>
    <mergeCell ref="AQ9:AT9"/>
    <mergeCell ref="AU9:AX9"/>
    <mergeCell ref="F10:I10"/>
    <mergeCell ref="K10:P10"/>
    <mergeCell ref="Q10:V10"/>
    <mergeCell ref="W10:AB10"/>
    <mergeCell ref="AC10:AH10"/>
    <mergeCell ref="AI10:AL10"/>
    <mergeCell ref="AM10:AP10"/>
    <mergeCell ref="F9:I9"/>
    <mergeCell ref="K9:P9"/>
    <mergeCell ref="Q9:V9"/>
    <mergeCell ref="W9:AB9"/>
    <mergeCell ref="AC9:AH9"/>
    <mergeCell ref="AI9:AL9"/>
    <mergeCell ref="AQ10:AT10"/>
    <mergeCell ref="AU10:AX10"/>
    <mergeCell ref="AC11:AH11"/>
    <mergeCell ref="AI11:AL11"/>
    <mergeCell ref="AM11:AP11"/>
    <mergeCell ref="AQ11:AT11"/>
    <mergeCell ref="AU13:AX13"/>
    <mergeCell ref="F12:I12"/>
    <mergeCell ref="K12:P12"/>
    <mergeCell ref="Q12:V12"/>
    <mergeCell ref="W12:AB12"/>
    <mergeCell ref="AC12:AH12"/>
    <mergeCell ref="AI12:AL12"/>
    <mergeCell ref="AM12:AP12"/>
    <mergeCell ref="AQ12:AT12"/>
    <mergeCell ref="AU12:AX12"/>
    <mergeCell ref="AC13:AH13"/>
    <mergeCell ref="AI13:AL13"/>
    <mergeCell ref="AM13:AP13"/>
    <mergeCell ref="AQ13:AT13"/>
    <mergeCell ref="AU11:AX11"/>
    <mergeCell ref="AM14:AP14"/>
    <mergeCell ref="AQ14:AT14"/>
    <mergeCell ref="AU14:AX14"/>
    <mergeCell ref="D15:I15"/>
    <mergeCell ref="K15:P15"/>
    <mergeCell ref="Q15:V15"/>
    <mergeCell ref="W15:AB15"/>
    <mergeCell ref="AC15:AH15"/>
    <mergeCell ref="AI15:AL15"/>
    <mergeCell ref="AM15:AP15"/>
    <mergeCell ref="D14:I14"/>
    <mergeCell ref="K14:P14"/>
    <mergeCell ref="Q14:V14"/>
    <mergeCell ref="W14:AB14"/>
    <mergeCell ref="AC14:AH14"/>
    <mergeCell ref="AI14:AL14"/>
    <mergeCell ref="AQ15:AT15"/>
    <mergeCell ref="AU15:AX15"/>
    <mergeCell ref="C11:D13"/>
    <mergeCell ref="F13:I13"/>
    <mergeCell ref="K13:P13"/>
    <mergeCell ref="Q13:V13"/>
    <mergeCell ref="W13:AB13"/>
    <mergeCell ref="D16:I16"/>
    <mergeCell ref="K16:P16"/>
    <mergeCell ref="Q16:V16"/>
    <mergeCell ref="W16:AB16"/>
    <mergeCell ref="F11:I11"/>
    <mergeCell ref="K11:P11"/>
    <mergeCell ref="Q11:V11"/>
    <mergeCell ref="W11:AB11"/>
    <mergeCell ref="AC16:AH16"/>
    <mergeCell ref="AI16:AL16"/>
    <mergeCell ref="AM16:AP16"/>
    <mergeCell ref="AQ16:AT16"/>
    <mergeCell ref="AU16:AX16"/>
    <mergeCell ref="D17:I17"/>
    <mergeCell ref="K17:P17"/>
    <mergeCell ref="Q17:V17"/>
    <mergeCell ref="W17:AB17"/>
    <mergeCell ref="AC17:AH17"/>
    <mergeCell ref="AI17:AL17"/>
    <mergeCell ref="AM17:AP17"/>
    <mergeCell ref="AQ17:AT17"/>
    <mergeCell ref="AU17:AX17"/>
    <mergeCell ref="AP21:AQ21"/>
    <mergeCell ref="AR21:AS21"/>
    <mergeCell ref="AT21:AW21"/>
    <mergeCell ref="E22:I22"/>
    <mergeCell ref="J22:M22"/>
    <mergeCell ref="AT22:AW22"/>
    <mergeCell ref="AM18:AP18"/>
    <mergeCell ref="AQ18:AT18"/>
    <mergeCell ref="AU18:AX18"/>
    <mergeCell ref="AN19:AW19"/>
    <mergeCell ref="N21:O21"/>
    <mergeCell ref="P21:Q21"/>
    <mergeCell ref="AG21:AI21"/>
    <mergeCell ref="AJ21:AK21"/>
    <mergeCell ref="AL21:AM21"/>
    <mergeCell ref="AN21:AO21"/>
    <mergeCell ref="D18:I18"/>
    <mergeCell ref="K18:P18"/>
    <mergeCell ref="Q18:V18"/>
    <mergeCell ref="W18:AB18"/>
    <mergeCell ref="AC18:AH18"/>
    <mergeCell ref="AI18:AL18"/>
    <mergeCell ref="Y23:Z23"/>
    <mergeCell ref="AA23:AB23"/>
    <mergeCell ref="AE23:AH23"/>
    <mergeCell ref="AI23:AO23"/>
    <mergeCell ref="AP23:AR23"/>
    <mergeCell ref="AT23:AW23"/>
    <mergeCell ref="E23:I23"/>
    <mergeCell ref="J23:M23"/>
    <mergeCell ref="Q23:R23"/>
    <mergeCell ref="S23:T23"/>
    <mergeCell ref="U23:V23"/>
    <mergeCell ref="W23:X23"/>
    <mergeCell ref="Y24:Z24"/>
    <mergeCell ref="AA24:AB24"/>
    <mergeCell ref="AE24:AH24"/>
    <mergeCell ref="AI24:AO24"/>
    <mergeCell ref="AP24:AR24"/>
    <mergeCell ref="AT24:AW24"/>
    <mergeCell ref="E24:I24"/>
    <mergeCell ref="J24:M24"/>
    <mergeCell ref="Q24:R24"/>
    <mergeCell ref="S24:T24"/>
    <mergeCell ref="U24:V24"/>
    <mergeCell ref="W24:X24"/>
    <mergeCell ref="E26:I26"/>
    <mergeCell ref="J26:M26"/>
    <mergeCell ref="AE26:AH26"/>
    <mergeCell ref="AI26:AO26"/>
    <mergeCell ref="AP26:AR26"/>
    <mergeCell ref="AT26:AW26"/>
    <mergeCell ref="Y25:Z25"/>
    <mergeCell ref="AA25:AB25"/>
    <mergeCell ref="AE25:AH25"/>
    <mergeCell ref="AI25:AO25"/>
    <mergeCell ref="AP25:AR25"/>
    <mergeCell ref="AT25:AW25"/>
    <mergeCell ref="E25:I25"/>
    <mergeCell ref="J25:M25"/>
    <mergeCell ref="Q25:R25"/>
    <mergeCell ref="S25:T25"/>
    <mergeCell ref="U25:V25"/>
    <mergeCell ref="W25:X25"/>
    <mergeCell ref="AE27:AX27"/>
    <mergeCell ref="F30:AC30"/>
    <mergeCell ref="AG30:AI30"/>
    <mergeCell ref="AJ30:AK30"/>
    <mergeCell ref="AL30:AM30"/>
    <mergeCell ref="AN30:AO30"/>
    <mergeCell ref="AP30:AQ30"/>
    <mergeCell ref="AR30:AS30"/>
    <mergeCell ref="AT30:AU30"/>
    <mergeCell ref="AV30:AX30"/>
    <mergeCell ref="AM32:AP32"/>
    <mergeCell ref="AQ32:AT32"/>
    <mergeCell ref="AU32:AX32"/>
    <mergeCell ref="D33:I33"/>
    <mergeCell ref="K33:P33"/>
    <mergeCell ref="Q33:V33"/>
    <mergeCell ref="W33:AB33"/>
    <mergeCell ref="AC33:AH33"/>
    <mergeCell ref="AI33:AL33"/>
    <mergeCell ref="AM33:AP33"/>
    <mergeCell ref="F31:G32"/>
    <mergeCell ref="H31:J31"/>
    <mergeCell ref="L31:AA31"/>
    <mergeCell ref="AC31:AH32"/>
    <mergeCell ref="AI31:AX31"/>
    <mergeCell ref="C32:E32"/>
    <mergeCell ref="K32:P32"/>
    <mergeCell ref="Q32:V32"/>
    <mergeCell ref="W32:AB32"/>
    <mergeCell ref="AI32:AL32"/>
    <mergeCell ref="AQ33:AT33"/>
    <mergeCell ref="AU33:AX33"/>
    <mergeCell ref="D34:I34"/>
    <mergeCell ref="K34:P34"/>
    <mergeCell ref="Q34:V34"/>
    <mergeCell ref="W34:AB34"/>
    <mergeCell ref="AC34:AH34"/>
    <mergeCell ref="AI34:AL34"/>
    <mergeCell ref="AM34:AP34"/>
    <mergeCell ref="AQ34:AT34"/>
    <mergeCell ref="AU34:AX34"/>
    <mergeCell ref="AU39:AX39"/>
    <mergeCell ref="AU40:AX40"/>
    <mergeCell ref="C35:D39"/>
    <mergeCell ref="F35:I35"/>
    <mergeCell ref="K35:P35"/>
    <mergeCell ref="Q35:V35"/>
    <mergeCell ref="W35:AB35"/>
    <mergeCell ref="AC35:AH35"/>
    <mergeCell ref="AI35:AL35"/>
    <mergeCell ref="AM35:AP35"/>
    <mergeCell ref="AQ35:AT35"/>
    <mergeCell ref="AM37:AP37"/>
    <mergeCell ref="AQ37:AT37"/>
    <mergeCell ref="F39:I39"/>
    <mergeCell ref="K39:P39"/>
    <mergeCell ref="Q39:V39"/>
    <mergeCell ref="W39:AB39"/>
    <mergeCell ref="AC39:AH39"/>
    <mergeCell ref="AI39:AL39"/>
    <mergeCell ref="AM39:AP39"/>
    <mergeCell ref="AQ39:AT39"/>
    <mergeCell ref="K37:P37"/>
    <mergeCell ref="Q37:V37"/>
    <mergeCell ref="W37:AB37"/>
    <mergeCell ref="AU37:AX37"/>
    <mergeCell ref="F38:I38"/>
    <mergeCell ref="K38:P38"/>
    <mergeCell ref="Q38:V38"/>
    <mergeCell ref="W38:AB38"/>
    <mergeCell ref="AC38:AH38"/>
    <mergeCell ref="AI38:AL38"/>
    <mergeCell ref="AM38:AP38"/>
    <mergeCell ref="F37:I37"/>
    <mergeCell ref="AQ38:AT38"/>
    <mergeCell ref="AU38:AX38"/>
    <mergeCell ref="AC37:AH37"/>
    <mergeCell ref="AI37:AL37"/>
    <mergeCell ref="AU35:AX35"/>
    <mergeCell ref="F36:I36"/>
    <mergeCell ref="K36:P36"/>
    <mergeCell ref="Q36:V36"/>
    <mergeCell ref="W36:AB36"/>
    <mergeCell ref="AC36:AH36"/>
    <mergeCell ref="AI36:AL36"/>
    <mergeCell ref="AM36:AP36"/>
    <mergeCell ref="AQ36:AT36"/>
    <mergeCell ref="AU36:AX36"/>
    <mergeCell ref="C40:D42"/>
    <mergeCell ref="F40:I40"/>
    <mergeCell ref="K40:P40"/>
    <mergeCell ref="Q40:V40"/>
    <mergeCell ref="W40:AB40"/>
    <mergeCell ref="AC40:AH40"/>
    <mergeCell ref="AI40:AL40"/>
    <mergeCell ref="AM40:AP40"/>
    <mergeCell ref="AQ40:AT40"/>
    <mergeCell ref="F41:I41"/>
    <mergeCell ref="K41:P41"/>
    <mergeCell ref="Q41:V41"/>
    <mergeCell ref="W41:AB41"/>
    <mergeCell ref="AC41:AH41"/>
    <mergeCell ref="AI41:AL41"/>
    <mergeCell ref="AM41:AP41"/>
    <mergeCell ref="AQ41:AT41"/>
    <mergeCell ref="Q42:V42"/>
    <mergeCell ref="W42:AB42"/>
    <mergeCell ref="AC42:AH42"/>
    <mergeCell ref="AI42:AL42"/>
    <mergeCell ref="AU41:AX41"/>
    <mergeCell ref="AM42:AP42"/>
    <mergeCell ref="AQ42:AT42"/>
    <mergeCell ref="AU42:AX42"/>
    <mergeCell ref="F42:I42"/>
    <mergeCell ref="AQ43:AT43"/>
    <mergeCell ref="AU43:AX43"/>
    <mergeCell ref="D44:I44"/>
    <mergeCell ref="K44:P44"/>
    <mergeCell ref="Q44:V44"/>
    <mergeCell ref="W44:AB44"/>
    <mergeCell ref="AC44:AH44"/>
    <mergeCell ref="AI44:AL44"/>
    <mergeCell ref="AM44:AP44"/>
    <mergeCell ref="AQ44:AT44"/>
    <mergeCell ref="AU44:AX44"/>
    <mergeCell ref="D43:I43"/>
    <mergeCell ref="K43:P43"/>
    <mergeCell ref="Q43:V43"/>
    <mergeCell ref="W43:AB43"/>
    <mergeCell ref="AC43:AH43"/>
    <mergeCell ref="AI43:AL43"/>
    <mergeCell ref="AM43:AP43"/>
    <mergeCell ref="K42:P42"/>
    <mergeCell ref="D45:I45"/>
    <mergeCell ref="K45:P45"/>
    <mergeCell ref="Q45:V45"/>
    <mergeCell ref="W45:AB45"/>
    <mergeCell ref="AC45:AH45"/>
    <mergeCell ref="AI45:AL45"/>
    <mergeCell ref="AM45:AP45"/>
    <mergeCell ref="AQ45:AT45"/>
    <mergeCell ref="AU45:AX45"/>
    <mergeCell ref="AM46:AP46"/>
    <mergeCell ref="AQ46:AT46"/>
    <mergeCell ref="AU46:AX46"/>
    <mergeCell ref="D47:I47"/>
    <mergeCell ref="K47:P47"/>
    <mergeCell ref="Q47:V47"/>
    <mergeCell ref="W47:AB47"/>
    <mergeCell ref="AC47:AH47"/>
    <mergeCell ref="AI47:AL47"/>
    <mergeCell ref="AM47:AP47"/>
    <mergeCell ref="D46:I46"/>
    <mergeCell ref="K46:P46"/>
    <mergeCell ref="Q46:V46"/>
    <mergeCell ref="W46:AB46"/>
    <mergeCell ref="AC46:AH46"/>
    <mergeCell ref="AI46:AL46"/>
    <mergeCell ref="AQ47:AT47"/>
    <mergeCell ref="AU47:AX47"/>
    <mergeCell ref="AN48:AW48"/>
    <mergeCell ref="N50:O50"/>
    <mergeCell ref="P50:Q50"/>
    <mergeCell ref="AG50:AI50"/>
    <mergeCell ref="AJ50:AK50"/>
    <mergeCell ref="AL50:AM50"/>
    <mergeCell ref="AN50:AO50"/>
    <mergeCell ref="AP50:AQ50"/>
    <mergeCell ref="AR50:AS50"/>
    <mergeCell ref="AT50:AW50"/>
    <mergeCell ref="AE53:AH53"/>
    <mergeCell ref="E51:I51"/>
    <mergeCell ref="J51:M51"/>
    <mergeCell ref="AT51:AW51"/>
    <mergeCell ref="E52:I52"/>
    <mergeCell ref="J52:M52"/>
    <mergeCell ref="Q52:R52"/>
    <mergeCell ref="S52:T52"/>
    <mergeCell ref="U52:V52"/>
    <mergeCell ref="AT52:AW52"/>
    <mergeCell ref="W52:X52"/>
    <mergeCell ref="Y52:Z52"/>
    <mergeCell ref="AA52:AB52"/>
    <mergeCell ref="AE52:AH52"/>
    <mergeCell ref="AI52:AO52"/>
    <mergeCell ref="AP52:AR52"/>
    <mergeCell ref="AE56:AX56"/>
    <mergeCell ref="E55:I55"/>
    <mergeCell ref="J55:M55"/>
    <mergeCell ref="AE55:AH55"/>
    <mergeCell ref="AI55:AO55"/>
    <mergeCell ref="AP55:AR55"/>
    <mergeCell ref="AT55:AW55"/>
    <mergeCell ref="AI53:AO53"/>
    <mergeCell ref="AP53:AR53"/>
    <mergeCell ref="AT53:AW53"/>
    <mergeCell ref="E54:I54"/>
    <mergeCell ref="J54:M54"/>
    <mergeCell ref="AE54:AH54"/>
    <mergeCell ref="AI54:AO54"/>
    <mergeCell ref="AP54:AR54"/>
    <mergeCell ref="AT54:AW54"/>
    <mergeCell ref="E53:I53"/>
    <mergeCell ref="J53:M53"/>
    <mergeCell ref="Q53:R53"/>
    <mergeCell ref="S53:T53"/>
    <mergeCell ref="U53:V53"/>
    <mergeCell ref="W53:X53"/>
    <mergeCell ref="Y53:Z53"/>
    <mergeCell ref="AA53:AB53"/>
  </mergeCells>
  <phoneticPr fontId="2"/>
  <pageMargins left="0.31496062992125984" right="0.19685039370078741" top="0.31496062992125984" bottom="0.19685039370078741" header="0.51181102362204722" footer="0.51181102362204722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19"/>
  <sheetViews>
    <sheetView zoomScale="70" zoomScaleNormal="70" workbookViewId="0">
      <selection activeCell="G52" sqref="G52"/>
    </sheetView>
  </sheetViews>
  <sheetFormatPr defaultRowHeight="13.5" x14ac:dyDescent="0.15"/>
  <cols>
    <col min="1" max="1" width="1.75" customWidth="1"/>
    <col min="2" max="9" width="2.375" customWidth="1"/>
    <col min="10" max="10" width="7" bestFit="1" customWidth="1"/>
    <col min="11" max="11" width="7.5" customWidth="1"/>
    <col min="12" max="12" width="11" customWidth="1"/>
    <col min="13" max="13" width="7" bestFit="1" customWidth="1"/>
    <col min="14" max="14" width="8.375" customWidth="1"/>
    <col min="15" max="15" width="10.5" customWidth="1"/>
    <col min="16" max="16" width="9.625" customWidth="1"/>
    <col min="17" max="17" width="6" customWidth="1"/>
    <col min="18" max="18" width="10.125" customWidth="1"/>
    <col min="19" max="19" width="8.625" bestFit="1" customWidth="1"/>
    <col min="20" max="20" width="8.25" customWidth="1"/>
    <col min="21" max="21" width="9.25" customWidth="1"/>
    <col min="22" max="22" width="5.5" customWidth="1"/>
    <col min="23" max="28" width="1.375" customWidth="1"/>
    <col min="29" max="40" width="1.25" customWidth="1"/>
    <col min="41" max="41" width="2.125" customWidth="1"/>
    <col min="42" max="53" width="1.75" customWidth="1"/>
  </cols>
  <sheetData>
    <row r="1" spans="2:53" x14ac:dyDescent="0.15">
      <c r="T1" s="52"/>
      <c r="U1" s="52"/>
    </row>
    <row r="2" spans="2:53" ht="14.25" customHeight="1" x14ac:dyDescent="0.15">
      <c r="J2" s="34" t="s">
        <v>10</v>
      </c>
      <c r="K2" s="43"/>
      <c r="L2" s="43"/>
      <c r="M2" s="34" t="s">
        <v>11</v>
      </c>
      <c r="N2" s="43"/>
      <c r="O2" s="43"/>
      <c r="P2" s="34" t="s">
        <v>12</v>
      </c>
      <c r="Q2" s="26"/>
      <c r="R2" s="26"/>
      <c r="S2" s="44" t="s">
        <v>7</v>
      </c>
      <c r="U2" s="70"/>
      <c r="W2" s="48" t="s">
        <v>57</v>
      </c>
      <c r="X2" s="48"/>
      <c r="Y2" s="48"/>
      <c r="Z2" s="48"/>
      <c r="AA2" s="48"/>
      <c r="AB2" s="48"/>
    </row>
    <row r="3" spans="2:53" ht="14.25" customHeight="1" x14ac:dyDescent="0.15">
      <c r="J3" s="45" t="s">
        <v>55</v>
      </c>
      <c r="K3" s="46" t="s">
        <v>54</v>
      </c>
      <c r="L3" s="46" t="s">
        <v>56</v>
      </c>
      <c r="M3" s="45" t="s">
        <v>55</v>
      </c>
      <c r="N3" s="46" t="s">
        <v>54</v>
      </c>
      <c r="O3" s="46" t="s">
        <v>56</v>
      </c>
      <c r="P3" s="45" t="s">
        <v>55</v>
      </c>
      <c r="Q3" s="46" t="s">
        <v>54</v>
      </c>
      <c r="R3" s="60" t="s">
        <v>56</v>
      </c>
      <c r="S3" s="46" t="s">
        <v>55</v>
      </c>
      <c r="T3" s="46" t="s">
        <v>54</v>
      </c>
      <c r="U3" s="60" t="s">
        <v>56</v>
      </c>
      <c r="W3" s="281"/>
      <c r="X3" s="281"/>
      <c r="Y3" s="281"/>
      <c r="Z3" s="281"/>
      <c r="AA3" s="281"/>
      <c r="AB3" s="281"/>
      <c r="AP3" t="s">
        <v>61</v>
      </c>
    </row>
    <row r="4" spans="2:53" x14ac:dyDescent="0.15">
      <c r="B4" s="54"/>
      <c r="C4" s="282" t="s">
        <v>14</v>
      </c>
      <c r="D4" s="282"/>
      <c r="E4" s="282"/>
      <c r="F4" s="282"/>
      <c r="G4" s="282"/>
      <c r="H4" s="282"/>
      <c r="I4" s="67"/>
      <c r="J4" s="59">
        <f>SUM(J5:J9,J11:J12,J14:J18)</f>
        <v>6327</v>
      </c>
      <c r="K4" s="59">
        <f>SUM(,K5,K10,K13,K14:K18)</f>
        <v>-10</v>
      </c>
      <c r="L4" s="61">
        <f>SUM(L5:L9,L11:L12,L14:L18)</f>
        <v>6319</v>
      </c>
      <c r="M4" s="59">
        <f>SUM(M5:M9,M11:M12,M14:M18)</f>
        <v>6158</v>
      </c>
      <c r="N4" s="59">
        <f>SUM(,N5,N10,N13,N14:N18)</f>
        <v>-10</v>
      </c>
      <c r="O4" s="61">
        <f>SUM(O5:O9,O11:O12,O14:O18)</f>
        <v>6151</v>
      </c>
      <c r="P4" s="59">
        <v>12525</v>
      </c>
      <c r="Q4" s="59">
        <f>SUM(,Q5,Q10,Q13,Q14:Q18)</f>
        <v>-20</v>
      </c>
      <c r="R4" s="61">
        <f>SUM(R5:R9,R11:R12,R14:R18)</f>
        <v>12510</v>
      </c>
      <c r="S4" s="59">
        <f>SUM(S5:S9,S11:S12,S14:S18)</f>
        <v>5376</v>
      </c>
      <c r="T4" s="59">
        <f>SUM(,T5,T10,T13,T14:T18)</f>
        <v>8</v>
      </c>
      <c r="U4" s="71">
        <f>SUM(S4:T4)</f>
        <v>5384</v>
      </c>
      <c r="W4" s="281" t="s">
        <v>58</v>
      </c>
      <c r="X4" s="281"/>
      <c r="Y4" s="281"/>
      <c r="Z4" s="281"/>
      <c r="AA4" s="281"/>
      <c r="AB4" s="281"/>
      <c r="AC4" t="s">
        <v>59</v>
      </c>
      <c r="AI4" t="s">
        <v>60</v>
      </c>
      <c r="AP4" s="278" t="s">
        <v>58</v>
      </c>
      <c r="AQ4" s="278"/>
      <c r="AR4" s="278"/>
      <c r="AS4" s="278"/>
      <c r="AT4" s="278" t="s">
        <v>59</v>
      </c>
      <c r="AU4" s="278"/>
      <c r="AV4" s="278"/>
      <c r="AW4" s="278"/>
      <c r="AX4" s="278" t="s">
        <v>60</v>
      </c>
      <c r="AY4" s="278"/>
      <c r="AZ4" s="278"/>
      <c r="BA4" s="278"/>
    </row>
    <row r="5" spans="2:53" x14ac:dyDescent="0.15">
      <c r="B5" s="47"/>
      <c r="C5" s="283" t="s">
        <v>15</v>
      </c>
      <c r="D5" s="284"/>
      <c r="E5" s="284"/>
      <c r="F5" s="284"/>
      <c r="G5" s="284"/>
      <c r="H5" s="284"/>
      <c r="I5" s="40"/>
      <c r="J5" s="32">
        <v>2274</v>
      </c>
      <c r="K5" s="32">
        <v>-5</v>
      </c>
      <c r="L5" s="62">
        <f t="shared" ref="L5:L18" si="0">SUM(J5,K5)</f>
        <v>2269</v>
      </c>
      <c r="M5" s="32">
        <v>2290</v>
      </c>
      <c r="N5" s="32">
        <v>-5</v>
      </c>
      <c r="O5" s="62">
        <f t="shared" ref="O5:O18" si="1">SUM(M5,N5)</f>
        <v>2285</v>
      </c>
      <c r="P5" s="32">
        <v>4592</v>
      </c>
      <c r="Q5" s="32">
        <f t="shared" ref="Q5:Q18" si="2">SUM(K5,N5)</f>
        <v>-10</v>
      </c>
      <c r="R5" s="62">
        <f t="shared" ref="R5:R18" si="3">SUM(P5,Q5)</f>
        <v>4582</v>
      </c>
      <c r="S5" s="32">
        <v>1984</v>
      </c>
      <c r="T5" s="52">
        <v>0</v>
      </c>
      <c r="U5" s="72">
        <f t="shared" ref="U5:U18" si="4">SUM(S5:T5)</f>
        <v>1984</v>
      </c>
      <c r="W5" s="280">
        <f>L5</f>
        <v>2269</v>
      </c>
      <c r="X5" s="280"/>
      <c r="Y5" s="280"/>
      <c r="Z5" s="280"/>
      <c r="AA5" s="280"/>
      <c r="AB5" s="280"/>
      <c r="AC5" s="279">
        <f>O5</f>
        <v>2285</v>
      </c>
      <c r="AD5" s="279"/>
      <c r="AE5" s="279"/>
      <c r="AF5" s="279"/>
      <c r="AG5" s="279"/>
      <c r="AH5" s="279"/>
      <c r="AI5" s="279">
        <f>U5</f>
        <v>1984</v>
      </c>
      <c r="AJ5" s="279"/>
      <c r="AK5" s="279"/>
      <c r="AL5" s="279"/>
      <c r="AM5" s="279"/>
      <c r="AN5" s="279"/>
      <c r="AP5" s="279">
        <f>K5</f>
        <v>-5</v>
      </c>
      <c r="AQ5" s="278"/>
      <c r="AR5" s="278"/>
      <c r="AS5" s="278"/>
      <c r="AT5" s="279">
        <f>N5</f>
        <v>-5</v>
      </c>
      <c r="AU5" s="278"/>
      <c r="AV5" s="278"/>
      <c r="AW5" s="278"/>
      <c r="AX5" s="278">
        <f>T5</f>
        <v>0</v>
      </c>
      <c r="AY5" s="278"/>
      <c r="AZ5" s="278"/>
      <c r="BA5" s="278"/>
    </row>
    <row r="6" spans="2:53" x14ac:dyDescent="0.15">
      <c r="B6" s="285" t="s">
        <v>16</v>
      </c>
      <c r="C6" s="285"/>
      <c r="D6" s="47"/>
      <c r="E6" s="283" t="s">
        <v>17</v>
      </c>
      <c r="F6" s="283"/>
      <c r="G6" s="283"/>
      <c r="H6" s="283"/>
      <c r="I6" s="68"/>
      <c r="J6" s="49">
        <v>1164</v>
      </c>
      <c r="K6" s="49">
        <v>7</v>
      </c>
      <c r="L6" s="63">
        <f t="shared" si="0"/>
        <v>1171</v>
      </c>
      <c r="M6" s="49">
        <v>1274</v>
      </c>
      <c r="N6" s="49">
        <v>2</v>
      </c>
      <c r="O6" s="63">
        <f t="shared" si="1"/>
        <v>1276</v>
      </c>
      <c r="P6" s="49">
        <v>2435</v>
      </c>
      <c r="Q6" s="49">
        <f t="shared" si="2"/>
        <v>9</v>
      </c>
      <c r="R6" s="63">
        <f t="shared" si="3"/>
        <v>2444</v>
      </c>
      <c r="S6" s="49">
        <v>955</v>
      </c>
      <c r="T6" s="50">
        <v>10</v>
      </c>
      <c r="U6" s="73">
        <f t="shared" si="4"/>
        <v>965</v>
      </c>
      <c r="W6" s="280">
        <f>L6</f>
        <v>1171</v>
      </c>
      <c r="X6" s="280"/>
      <c r="Y6" s="280"/>
      <c r="Z6" s="280"/>
      <c r="AA6" s="280"/>
      <c r="AB6" s="280"/>
      <c r="AC6" s="279">
        <f>O6</f>
        <v>1276</v>
      </c>
      <c r="AD6" s="279"/>
      <c r="AE6" s="279"/>
      <c r="AF6" s="279"/>
      <c r="AG6" s="279"/>
      <c r="AH6" s="279"/>
      <c r="AI6" s="279">
        <f>U6</f>
        <v>965</v>
      </c>
      <c r="AJ6" s="279"/>
      <c r="AK6" s="279"/>
      <c r="AL6" s="279"/>
      <c r="AM6" s="279"/>
      <c r="AN6" s="279"/>
      <c r="AP6" s="279">
        <f>K6</f>
        <v>7</v>
      </c>
      <c r="AQ6" s="278"/>
      <c r="AR6" s="278"/>
      <c r="AS6" s="278"/>
      <c r="AT6" s="279">
        <f>N6</f>
        <v>2</v>
      </c>
      <c r="AU6" s="278"/>
      <c r="AV6" s="278"/>
      <c r="AW6" s="278"/>
      <c r="AX6" s="278">
        <f>T6</f>
        <v>10</v>
      </c>
      <c r="AY6" s="278"/>
      <c r="AZ6" s="278"/>
      <c r="BA6" s="278"/>
    </row>
    <row r="7" spans="2:53" x14ac:dyDescent="0.15">
      <c r="B7" s="286"/>
      <c r="C7" s="286"/>
      <c r="D7" s="47"/>
      <c r="E7" s="283" t="s">
        <v>18</v>
      </c>
      <c r="F7" s="283"/>
      <c r="G7" s="283"/>
      <c r="H7" s="283"/>
      <c r="I7" s="68"/>
      <c r="J7" s="49">
        <v>291</v>
      </c>
      <c r="K7" s="49">
        <v>-4</v>
      </c>
      <c r="L7" s="63">
        <f t="shared" si="0"/>
        <v>287</v>
      </c>
      <c r="M7" s="49">
        <v>309</v>
      </c>
      <c r="N7" s="49">
        <v>2</v>
      </c>
      <c r="O7" s="63">
        <f t="shared" si="1"/>
        <v>311</v>
      </c>
      <c r="P7" s="49">
        <v>601</v>
      </c>
      <c r="Q7" s="49">
        <f t="shared" si="2"/>
        <v>-2</v>
      </c>
      <c r="R7" s="63">
        <f t="shared" si="3"/>
        <v>599</v>
      </c>
      <c r="S7" s="49">
        <v>219</v>
      </c>
      <c r="T7" s="50">
        <v>0</v>
      </c>
      <c r="U7" s="73">
        <f t="shared" si="4"/>
        <v>219</v>
      </c>
      <c r="W7" s="280">
        <f>L7</f>
        <v>287</v>
      </c>
      <c r="X7" s="280"/>
      <c r="Y7" s="280"/>
      <c r="Z7" s="280"/>
      <c r="AA7" s="280"/>
      <c r="AB7" s="280"/>
      <c r="AC7" s="279">
        <f>O7</f>
        <v>311</v>
      </c>
      <c r="AD7" s="279"/>
      <c r="AE7" s="279"/>
      <c r="AF7" s="279"/>
      <c r="AG7" s="279"/>
      <c r="AH7" s="279"/>
      <c r="AI7" s="279">
        <f>U7</f>
        <v>219</v>
      </c>
      <c r="AJ7" s="279"/>
      <c r="AK7" s="279"/>
      <c r="AL7" s="279"/>
      <c r="AM7" s="279"/>
      <c r="AN7" s="279"/>
      <c r="AP7" s="279">
        <f>K7</f>
        <v>-4</v>
      </c>
      <c r="AQ7" s="278"/>
      <c r="AR7" s="278"/>
      <c r="AS7" s="278"/>
      <c r="AT7" s="279">
        <f>N7</f>
        <v>2</v>
      </c>
      <c r="AU7" s="278"/>
      <c r="AV7" s="278"/>
      <c r="AW7" s="278"/>
      <c r="AX7" s="278">
        <f>T7</f>
        <v>0</v>
      </c>
      <c r="AY7" s="278"/>
      <c r="AZ7" s="278"/>
      <c r="BA7" s="278"/>
    </row>
    <row r="8" spans="2:53" x14ac:dyDescent="0.15">
      <c r="B8" s="286"/>
      <c r="C8" s="286"/>
      <c r="D8" s="47"/>
      <c r="E8" s="283" t="s">
        <v>19</v>
      </c>
      <c r="F8" s="283"/>
      <c r="G8" s="283"/>
      <c r="H8" s="283"/>
      <c r="I8" s="68"/>
      <c r="J8" s="51">
        <v>441</v>
      </c>
      <c r="K8" s="51">
        <v>1</v>
      </c>
      <c r="L8" s="63">
        <f t="shared" si="0"/>
        <v>442</v>
      </c>
      <c r="M8" s="49">
        <v>430</v>
      </c>
      <c r="N8" s="49">
        <v>2</v>
      </c>
      <c r="O8" s="63">
        <f t="shared" si="1"/>
        <v>432</v>
      </c>
      <c r="P8" s="49">
        <v>873</v>
      </c>
      <c r="Q8" s="49">
        <f t="shared" si="2"/>
        <v>3</v>
      </c>
      <c r="R8" s="63">
        <f t="shared" si="3"/>
        <v>876</v>
      </c>
      <c r="S8" s="49">
        <v>379</v>
      </c>
      <c r="T8" s="50">
        <v>1</v>
      </c>
      <c r="U8" s="73">
        <f t="shared" si="4"/>
        <v>380</v>
      </c>
      <c r="W8" s="280">
        <f>L8</f>
        <v>442</v>
      </c>
      <c r="X8" s="280"/>
      <c r="Y8" s="280"/>
      <c r="Z8" s="280"/>
      <c r="AA8" s="280"/>
      <c r="AB8" s="280"/>
      <c r="AC8" s="279">
        <f>O8</f>
        <v>432</v>
      </c>
      <c r="AD8" s="279"/>
      <c r="AE8" s="279"/>
      <c r="AF8" s="279"/>
      <c r="AG8" s="279"/>
      <c r="AH8" s="279"/>
      <c r="AI8" s="279">
        <f>U8</f>
        <v>380</v>
      </c>
      <c r="AJ8" s="279"/>
      <c r="AK8" s="279"/>
      <c r="AL8" s="279"/>
      <c r="AM8" s="279"/>
      <c r="AN8" s="279"/>
      <c r="AP8" s="279">
        <f>K8</f>
        <v>1</v>
      </c>
      <c r="AQ8" s="278"/>
      <c r="AR8" s="278"/>
      <c r="AS8" s="278"/>
      <c r="AT8" s="279">
        <f>N8</f>
        <v>2</v>
      </c>
      <c r="AU8" s="278"/>
      <c r="AV8" s="278"/>
      <c r="AW8" s="278"/>
      <c r="AX8" s="278">
        <f>T8</f>
        <v>1</v>
      </c>
      <c r="AY8" s="278"/>
      <c r="AZ8" s="278"/>
      <c r="BA8" s="278"/>
    </row>
    <row r="9" spans="2:53" x14ac:dyDescent="0.15">
      <c r="B9" s="286"/>
      <c r="C9" s="286"/>
      <c r="D9" s="47"/>
      <c r="E9" s="283" t="s">
        <v>20</v>
      </c>
      <c r="F9" s="283"/>
      <c r="G9" s="283"/>
      <c r="H9" s="283"/>
      <c r="I9" s="68"/>
      <c r="J9" s="49">
        <v>131</v>
      </c>
      <c r="K9" s="49">
        <v>0</v>
      </c>
      <c r="L9" s="63">
        <f t="shared" si="0"/>
        <v>131</v>
      </c>
      <c r="M9" s="49">
        <v>139</v>
      </c>
      <c r="N9" s="49">
        <v>-1</v>
      </c>
      <c r="O9" s="63">
        <f t="shared" si="1"/>
        <v>138</v>
      </c>
      <c r="P9" s="49">
        <v>271</v>
      </c>
      <c r="Q9" s="49">
        <f t="shared" si="2"/>
        <v>-1</v>
      </c>
      <c r="R9" s="63">
        <f t="shared" si="3"/>
        <v>270</v>
      </c>
      <c r="S9" s="49">
        <v>100</v>
      </c>
      <c r="T9" s="50">
        <v>0</v>
      </c>
      <c r="U9" s="73">
        <f t="shared" si="4"/>
        <v>100</v>
      </c>
      <c r="W9" s="280">
        <f>L9</f>
        <v>131</v>
      </c>
      <c r="X9" s="280"/>
      <c r="Y9" s="280"/>
      <c r="Z9" s="280"/>
      <c r="AA9" s="280"/>
      <c r="AB9" s="280"/>
      <c r="AC9" s="279">
        <f>O9</f>
        <v>138</v>
      </c>
      <c r="AD9" s="279"/>
      <c r="AE9" s="279"/>
      <c r="AF9" s="279"/>
      <c r="AG9" s="279"/>
      <c r="AH9" s="279"/>
      <c r="AI9" s="279">
        <f>U9</f>
        <v>100</v>
      </c>
      <c r="AJ9" s="279"/>
      <c r="AK9" s="279"/>
      <c r="AL9" s="279"/>
      <c r="AM9" s="279"/>
      <c r="AN9" s="279"/>
      <c r="AP9" s="279">
        <f>K9</f>
        <v>0</v>
      </c>
      <c r="AQ9" s="278"/>
      <c r="AR9" s="278"/>
      <c r="AS9" s="278"/>
      <c r="AT9" s="279">
        <f>N9</f>
        <v>-1</v>
      </c>
      <c r="AU9" s="278"/>
      <c r="AV9" s="278"/>
      <c r="AW9" s="278"/>
      <c r="AX9" s="278">
        <f>T9</f>
        <v>0</v>
      </c>
      <c r="AY9" s="278"/>
      <c r="AZ9" s="278"/>
      <c r="BA9" s="278"/>
    </row>
    <row r="10" spans="2:53" x14ac:dyDescent="0.15">
      <c r="B10" s="287"/>
      <c r="C10" s="287"/>
      <c r="D10" s="31"/>
      <c r="E10" s="282" t="s">
        <v>12</v>
      </c>
      <c r="F10" s="282"/>
      <c r="G10" s="282"/>
      <c r="H10" s="282"/>
      <c r="I10" s="67"/>
      <c r="J10" s="55">
        <v>2027</v>
      </c>
      <c r="K10" s="55"/>
      <c r="L10" s="64">
        <f t="shared" si="0"/>
        <v>2027</v>
      </c>
      <c r="M10" s="55">
        <v>2152</v>
      </c>
      <c r="N10" s="55"/>
      <c r="O10" s="64">
        <f t="shared" si="1"/>
        <v>2152</v>
      </c>
      <c r="P10" s="55">
        <v>4180</v>
      </c>
      <c r="Q10" s="55">
        <f t="shared" si="2"/>
        <v>0</v>
      </c>
      <c r="R10" s="64">
        <f t="shared" si="3"/>
        <v>4180</v>
      </c>
      <c r="S10" s="55">
        <v>1653</v>
      </c>
      <c r="T10" s="56">
        <f>SUM(T6:T9)</f>
        <v>11</v>
      </c>
      <c r="U10" s="71">
        <f t="shared" si="4"/>
        <v>1664</v>
      </c>
      <c r="W10" s="281"/>
      <c r="X10" s="281"/>
      <c r="Y10" s="281"/>
      <c r="Z10" s="281"/>
      <c r="AA10" s="281"/>
      <c r="AB10" s="281"/>
    </row>
    <row r="11" spans="2:53" x14ac:dyDescent="0.15">
      <c r="B11" s="288" t="s">
        <v>21</v>
      </c>
      <c r="C11" s="288"/>
      <c r="D11" s="47"/>
      <c r="E11" s="283" t="s">
        <v>22</v>
      </c>
      <c r="F11" s="283"/>
      <c r="G11" s="283"/>
      <c r="H11" s="283"/>
      <c r="I11" s="68"/>
      <c r="J11" s="49">
        <v>396</v>
      </c>
      <c r="K11" s="49">
        <v>-1</v>
      </c>
      <c r="L11" s="63">
        <f t="shared" si="0"/>
        <v>395</v>
      </c>
      <c r="M11" s="49">
        <v>412</v>
      </c>
      <c r="N11" s="49">
        <v>-2</v>
      </c>
      <c r="O11" s="63">
        <f t="shared" si="1"/>
        <v>410</v>
      </c>
      <c r="P11" s="49">
        <v>811</v>
      </c>
      <c r="Q11" s="49">
        <f t="shared" si="2"/>
        <v>-3</v>
      </c>
      <c r="R11" s="63">
        <f t="shared" si="3"/>
        <v>808</v>
      </c>
      <c r="S11" s="51">
        <v>291</v>
      </c>
      <c r="T11" s="50">
        <v>-3</v>
      </c>
      <c r="U11" s="73">
        <f t="shared" si="4"/>
        <v>288</v>
      </c>
      <c r="W11" s="280">
        <f>L11</f>
        <v>395</v>
      </c>
      <c r="X11" s="280"/>
      <c r="Y11" s="280"/>
      <c r="Z11" s="280"/>
      <c r="AA11" s="280"/>
      <c r="AB11" s="280"/>
      <c r="AC11" s="279">
        <f>O11</f>
        <v>410</v>
      </c>
      <c r="AD11" s="279"/>
      <c r="AE11" s="279"/>
      <c r="AF11" s="279"/>
      <c r="AG11" s="279"/>
      <c r="AH11" s="279"/>
      <c r="AI11" s="279">
        <f>U11</f>
        <v>288</v>
      </c>
      <c r="AJ11" s="279"/>
      <c r="AK11" s="279"/>
      <c r="AL11" s="279"/>
      <c r="AM11" s="279"/>
      <c r="AN11" s="279"/>
      <c r="AP11" s="279">
        <f>K11</f>
        <v>-1</v>
      </c>
      <c r="AQ11" s="278"/>
      <c r="AR11" s="278"/>
      <c r="AS11" s="278"/>
      <c r="AT11" s="279">
        <f>N11</f>
        <v>-2</v>
      </c>
      <c r="AU11" s="278"/>
      <c r="AV11" s="278"/>
      <c r="AW11" s="278"/>
      <c r="AX11" s="278">
        <f>T11</f>
        <v>-3</v>
      </c>
      <c r="AY11" s="278"/>
      <c r="AZ11" s="278"/>
      <c r="BA11" s="278"/>
    </row>
    <row r="12" spans="2:53" x14ac:dyDescent="0.15">
      <c r="B12" s="289"/>
      <c r="C12" s="289"/>
      <c r="D12" s="47"/>
      <c r="E12" s="283" t="s">
        <v>23</v>
      </c>
      <c r="F12" s="283"/>
      <c r="G12" s="283"/>
      <c r="H12" s="283"/>
      <c r="I12" s="68"/>
      <c r="J12" s="49">
        <v>279</v>
      </c>
      <c r="K12" s="49">
        <v>-1</v>
      </c>
      <c r="L12" s="63">
        <f t="shared" si="0"/>
        <v>278</v>
      </c>
      <c r="M12" s="49">
        <v>241</v>
      </c>
      <c r="N12" s="49">
        <v>0</v>
      </c>
      <c r="O12" s="63">
        <f t="shared" si="1"/>
        <v>241</v>
      </c>
      <c r="P12" s="49">
        <v>518</v>
      </c>
      <c r="Q12" s="49">
        <f t="shared" si="2"/>
        <v>-1</v>
      </c>
      <c r="R12" s="63">
        <f t="shared" si="3"/>
        <v>517</v>
      </c>
      <c r="S12" s="49">
        <v>197</v>
      </c>
      <c r="T12" s="50">
        <v>1</v>
      </c>
      <c r="U12" s="73">
        <f t="shared" si="4"/>
        <v>198</v>
      </c>
      <c r="W12" s="280">
        <f>L12</f>
        <v>278</v>
      </c>
      <c r="X12" s="280"/>
      <c r="Y12" s="280"/>
      <c r="Z12" s="280"/>
      <c r="AA12" s="280"/>
      <c r="AB12" s="280"/>
      <c r="AC12" s="279">
        <f>O12</f>
        <v>241</v>
      </c>
      <c r="AD12" s="279"/>
      <c r="AE12" s="279"/>
      <c r="AF12" s="279"/>
      <c r="AG12" s="279"/>
      <c r="AH12" s="279"/>
      <c r="AI12" s="279">
        <f>U12</f>
        <v>198</v>
      </c>
      <c r="AJ12" s="279"/>
      <c r="AK12" s="279"/>
      <c r="AL12" s="279"/>
      <c r="AM12" s="279"/>
      <c r="AN12" s="279"/>
      <c r="AP12" s="279">
        <f>K12</f>
        <v>-1</v>
      </c>
      <c r="AQ12" s="278"/>
      <c r="AR12" s="278"/>
      <c r="AS12" s="278"/>
      <c r="AT12" s="279">
        <f>N12</f>
        <v>0</v>
      </c>
      <c r="AU12" s="278"/>
      <c r="AV12" s="278"/>
      <c r="AW12" s="278"/>
      <c r="AX12" s="278">
        <f>T12</f>
        <v>1</v>
      </c>
      <c r="AY12" s="278"/>
      <c r="AZ12" s="278"/>
      <c r="BA12" s="278"/>
    </row>
    <row r="13" spans="2:53" x14ac:dyDescent="0.15">
      <c r="B13" s="290"/>
      <c r="C13" s="290"/>
      <c r="D13" s="47"/>
      <c r="E13" s="291" t="s">
        <v>12</v>
      </c>
      <c r="F13" s="291"/>
      <c r="G13" s="291"/>
      <c r="H13" s="291"/>
      <c r="I13" s="69"/>
      <c r="J13" s="57">
        <v>675</v>
      </c>
      <c r="K13" s="57"/>
      <c r="L13" s="65">
        <f t="shared" si="0"/>
        <v>675</v>
      </c>
      <c r="M13" s="57">
        <v>653</v>
      </c>
      <c r="N13" s="57"/>
      <c r="O13" s="65">
        <f t="shared" si="1"/>
        <v>653</v>
      </c>
      <c r="P13" s="57">
        <v>1329</v>
      </c>
      <c r="Q13" s="57">
        <f t="shared" si="2"/>
        <v>0</v>
      </c>
      <c r="R13" s="65">
        <f t="shared" si="3"/>
        <v>1329</v>
      </c>
      <c r="S13" s="57">
        <v>488</v>
      </c>
      <c r="T13" s="58">
        <f>SUM(T11:T12)</f>
        <v>-2</v>
      </c>
      <c r="U13" s="74">
        <f t="shared" si="4"/>
        <v>486</v>
      </c>
      <c r="W13" s="281"/>
      <c r="X13" s="281"/>
      <c r="Y13" s="281"/>
      <c r="Z13" s="281"/>
      <c r="AA13" s="281"/>
      <c r="AB13" s="281"/>
    </row>
    <row r="14" spans="2:53" x14ac:dyDescent="0.15">
      <c r="B14" s="47"/>
      <c r="C14" s="283" t="s">
        <v>24</v>
      </c>
      <c r="D14" s="292"/>
      <c r="E14" s="292"/>
      <c r="F14" s="292"/>
      <c r="G14" s="292"/>
      <c r="H14" s="292"/>
      <c r="I14" s="38"/>
      <c r="J14" s="29">
        <v>305</v>
      </c>
      <c r="K14" s="29">
        <v>0</v>
      </c>
      <c r="L14" s="66">
        <f t="shared" si="0"/>
        <v>305</v>
      </c>
      <c r="M14" s="29">
        <v>285</v>
      </c>
      <c r="N14" s="29">
        <v>-2</v>
      </c>
      <c r="O14" s="66">
        <f t="shared" si="1"/>
        <v>283</v>
      </c>
      <c r="P14" s="29">
        <v>588</v>
      </c>
      <c r="Q14" s="29">
        <f t="shared" si="2"/>
        <v>-2</v>
      </c>
      <c r="R14" s="66">
        <f t="shared" si="3"/>
        <v>586</v>
      </c>
      <c r="S14" s="29">
        <v>247</v>
      </c>
      <c r="T14" s="53">
        <v>0</v>
      </c>
      <c r="U14" s="75">
        <f t="shared" si="4"/>
        <v>247</v>
      </c>
      <c r="W14" s="280">
        <f>L14</f>
        <v>305</v>
      </c>
      <c r="X14" s="280"/>
      <c r="Y14" s="280"/>
      <c r="Z14" s="280"/>
      <c r="AA14" s="280"/>
      <c r="AB14" s="280"/>
      <c r="AC14" s="279">
        <f>O14</f>
        <v>283</v>
      </c>
      <c r="AD14" s="279"/>
      <c r="AE14" s="279"/>
      <c r="AF14" s="279"/>
      <c r="AG14" s="279"/>
      <c r="AH14" s="279"/>
      <c r="AI14" s="279">
        <f>U14</f>
        <v>247</v>
      </c>
      <c r="AJ14" s="279"/>
      <c r="AK14" s="279"/>
      <c r="AL14" s="279"/>
      <c r="AM14" s="279"/>
      <c r="AN14" s="279"/>
      <c r="AP14" s="279">
        <f>K14</f>
        <v>0</v>
      </c>
      <c r="AQ14" s="278"/>
      <c r="AR14" s="278"/>
      <c r="AS14" s="278"/>
      <c r="AT14" s="279">
        <f>N14</f>
        <v>-2</v>
      </c>
      <c r="AU14" s="278"/>
      <c r="AV14" s="278"/>
      <c r="AW14" s="278"/>
      <c r="AX14" s="278">
        <f>T14</f>
        <v>0</v>
      </c>
      <c r="AY14" s="278"/>
      <c r="AZ14" s="278"/>
      <c r="BA14" s="278"/>
    </row>
    <row r="15" spans="2:53" x14ac:dyDescent="0.15">
      <c r="B15" s="47"/>
      <c r="C15" s="283" t="s">
        <v>25</v>
      </c>
      <c r="D15" s="283"/>
      <c r="E15" s="283"/>
      <c r="F15" s="283"/>
      <c r="G15" s="283"/>
      <c r="H15" s="283"/>
      <c r="I15" s="68"/>
      <c r="J15" s="49">
        <v>715</v>
      </c>
      <c r="K15" s="49">
        <v>-1</v>
      </c>
      <c r="L15" s="63">
        <f t="shared" si="0"/>
        <v>714</v>
      </c>
      <c r="M15" s="49">
        <v>618</v>
      </c>
      <c r="N15" s="49">
        <v>0</v>
      </c>
      <c r="O15" s="63">
        <f t="shared" si="1"/>
        <v>618</v>
      </c>
      <c r="P15" s="49">
        <v>1337</v>
      </c>
      <c r="Q15" s="49">
        <f t="shared" si="2"/>
        <v>-1</v>
      </c>
      <c r="R15" s="63">
        <f t="shared" si="3"/>
        <v>1336</v>
      </c>
      <c r="S15" s="49">
        <v>585</v>
      </c>
      <c r="T15" s="50">
        <v>-2</v>
      </c>
      <c r="U15" s="73">
        <f t="shared" si="4"/>
        <v>583</v>
      </c>
      <c r="W15" s="280">
        <f>L15</f>
        <v>714</v>
      </c>
      <c r="X15" s="280"/>
      <c r="Y15" s="280"/>
      <c r="Z15" s="280"/>
      <c r="AA15" s="280"/>
      <c r="AB15" s="280"/>
      <c r="AC15" s="279">
        <f>O15</f>
        <v>618</v>
      </c>
      <c r="AD15" s="279"/>
      <c r="AE15" s="279"/>
      <c r="AF15" s="279"/>
      <c r="AG15" s="279"/>
      <c r="AH15" s="279"/>
      <c r="AI15" s="279">
        <f>U15</f>
        <v>583</v>
      </c>
      <c r="AJ15" s="279"/>
      <c r="AK15" s="279"/>
      <c r="AL15" s="279"/>
      <c r="AM15" s="279"/>
      <c r="AN15" s="279"/>
      <c r="AP15" s="279">
        <f>K15</f>
        <v>-1</v>
      </c>
      <c r="AQ15" s="278"/>
      <c r="AR15" s="278"/>
      <c r="AS15" s="278"/>
      <c r="AT15" s="279">
        <f>N15</f>
        <v>0</v>
      </c>
      <c r="AU15" s="278"/>
      <c r="AV15" s="278"/>
      <c r="AW15" s="278"/>
      <c r="AX15" s="278">
        <f>T15</f>
        <v>-2</v>
      </c>
      <c r="AY15" s="278"/>
      <c r="AZ15" s="278"/>
      <c r="BA15" s="278"/>
    </row>
    <row r="16" spans="2:53" x14ac:dyDescent="0.15">
      <c r="B16" s="47"/>
      <c r="C16" s="283" t="s">
        <v>26</v>
      </c>
      <c r="D16" s="283"/>
      <c r="E16" s="283"/>
      <c r="F16" s="283"/>
      <c r="G16" s="283"/>
      <c r="H16" s="283"/>
      <c r="I16" s="68"/>
      <c r="J16" s="49">
        <v>119</v>
      </c>
      <c r="K16" s="49">
        <v>0</v>
      </c>
      <c r="L16" s="63">
        <f t="shared" si="0"/>
        <v>119</v>
      </c>
      <c r="M16" s="49">
        <v>111</v>
      </c>
      <c r="N16" s="49">
        <v>1</v>
      </c>
      <c r="O16" s="63">
        <f t="shared" si="1"/>
        <v>112</v>
      </c>
      <c r="P16" s="49">
        <v>233</v>
      </c>
      <c r="Q16" s="49">
        <f t="shared" si="2"/>
        <v>1</v>
      </c>
      <c r="R16" s="63">
        <f t="shared" si="3"/>
        <v>234</v>
      </c>
      <c r="S16" s="49">
        <v>88</v>
      </c>
      <c r="T16" s="50">
        <v>0</v>
      </c>
      <c r="U16" s="73">
        <f t="shared" si="4"/>
        <v>88</v>
      </c>
      <c r="W16" s="280">
        <f>L16</f>
        <v>119</v>
      </c>
      <c r="X16" s="280"/>
      <c r="Y16" s="280"/>
      <c r="Z16" s="280"/>
      <c r="AA16" s="280"/>
      <c r="AB16" s="280"/>
      <c r="AC16" s="279">
        <f>O16</f>
        <v>112</v>
      </c>
      <c r="AD16" s="279"/>
      <c r="AE16" s="279"/>
      <c r="AF16" s="279"/>
      <c r="AG16" s="279"/>
      <c r="AH16" s="279"/>
      <c r="AI16" s="279">
        <f>U16</f>
        <v>88</v>
      </c>
      <c r="AJ16" s="279"/>
      <c r="AK16" s="279"/>
      <c r="AL16" s="279"/>
      <c r="AM16" s="279"/>
      <c r="AN16" s="279"/>
      <c r="AP16" s="279">
        <f>K16</f>
        <v>0</v>
      </c>
      <c r="AQ16" s="278"/>
      <c r="AR16" s="278"/>
      <c r="AS16" s="278"/>
      <c r="AT16" s="279">
        <f>N16</f>
        <v>1</v>
      </c>
      <c r="AU16" s="278"/>
      <c r="AV16" s="278"/>
      <c r="AW16" s="278"/>
      <c r="AX16" s="278">
        <f>T16</f>
        <v>0</v>
      </c>
      <c r="AY16" s="278"/>
      <c r="AZ16" s="278"/>
      <c r="BA16" s="278"/>
    </row>
    <row r="17" spans="2:53" x14ac:dyDescent="0.15">
      <c r="B17" s="47"/>
      <c r="C17" s="283" t="s">
        <v>27</v>
      </c>
      <c r="D17" s="283"/>
      <c r="E17" s="283"/>
      <c r="F17" s="283"/>
      <c r="G17" s="283"/>
      <c r="H17" s="283"/>
      <c r="I17" s="68"/>
      <c r="J17" s="49">
        <v>439</v>
      </c>
      <c r="K17" s="49">
        <v>0</v>
      </c>
      <c r="L17" s="63">
        <f t="shared" si="0"/>
        <v>439</v>
      </c>
      <c r="M17" s="49">
        <v>274</v>
      </c>
      <c r="N17" s="49">
        <v>-1</v>
      </c>
      <c r="O17" s="63">
        <f t="shared" si="1"/>
        <v>273</v>
      </c>
      <c r="P17" s="49">
        <v>716</v>
      </c>
      <c r="Q17" s="49">
        <f t="shared" si="2"/>
        <v>-1</v>
      </c>
      <c r="R17" s="63">
        <f t="shared" si="3"/>
        <v>715</v>
      </c>
      <c r="S17" s="49">
        <v>396</v>
      </c>
      <c r="T17" s="50">
        <v>1</v>
      </c>
      <c r="U17" s="73">
        <f t="shared" si="4"/>
        <v>397</v>
      </c>
      <c r="W17" s="280">
        <f>L17</f>
        <v>439</v>
      </c>
      <c r="X17" s="280"/>
      <c r="Y17" s="280"/>
      <c r="Z17" s="280"/>
      <c r="AA17" s="280"/>
      <c r="AB17" s="280"/>
      <c r="AC17" s="279">
        <f>O17</f>
        <v>273</v>
      </c>
      <c r="AD17" s="279"/>
      <c r="AE17" s="279"/>
      <c r="AF17" s="279"/>
      <c r="AG17" s="279"/>
      <c r="AH17" s="279"/>
      <c r="AI17" s="279">
        <f>U17</f>
        <v>397</v>
      </c>
      <c r="AJ17" s="279"/>
      <c r="AK17" s="279"/>
      <c r="AL17" s="279"/>
      <c r="AM17" s="279"/>
      <c r="AN17" s="279"/>
      <c r="AP17" s="279">
        <f>K17</f>
        <v>0</v>
      </c>
      <c r="AQ17" s="278"/>
      <c r="AR17" s="278"/>
      <c r="AS17" s="278"/>
      <c r="AT17" s="279">
        <f>N17</f>
        <v>-1</v>
      </c>
      <c r="AU17" s="278"/>
      <c r="AV17" s="278"/>
      <c r="AW17" s="278"/>
      <c r="AX17" s="278">
        <f>T17</f>
        <v>1</v>
      </c>
      <c r="AY17" s="278"/>
      <c r="AZ17" s="278"/>
      <c r="BA17" s="278"/>
    </row>
    <row r="18" spans="2:53" x14ac:dyDescent="0.15">
      <c r="B18" s="31"/>
      <c r="C18" s="284" t="s">
        <v>28</v>
      </c>
      <c r="D18" s="284"/>
      <c r="E18" s="284"/>
      <c r="F18" s="284"/>
      <c r="G18" s="284"/>
      <c r="H18" s="284"/>
      <c r="I18" s="40"/>
      <c r="J18" s="32">
        <v>-227</v>
      </c>
      <c r="K18" s="32">
        <v>-4</v>
      </c>
      <c r="L18" s="62">
        <f t="shared" si="0"/>
        <v>-231</v>
      </c>
      <c r="M18" s="32">
        <v>-225</v>
      </c>
      <c r="N18" s="32">
        <v>-3</v>
      </c>
      <c r="O18" s="62">
        <f t="shared" si="1"/>
        <v>-228</v>
      </c>
      <c r="P18" s="32">
        <v>-450</v>
      </c>
      <c r="Q18" s="32">
        <f t="shared" si="2"/>
        <v>-7</v>
      </c>
      <c r="R18" s="62">
        <f t="shared" si="3"/>
        <v>-457</v>
      </c>
      <c r="S18" s="32">
        <v>-65</v>
      </c>
      <c r="T18" s="52">
        <v>0</v>
      </c>
      <c r="U18" s="72">
        <f t="shared" si="4"/>
        <v>-65</v>
      </c>
      <c r="W18" s="280">
        <f>L18</f>
        <v>-231</v>
      </c>
      <c r="X18" s="280"/>
      <c r="Y18" s="280"/>
      <c r="Z18" s="280"/>
      <c r="AA18" s="280"/>
      <c r="AB18" s="280"/>
      <c r="AC18" s="279">
        <f>O18</f>
        <v>-228</v>
      </c>
      <c r="AD18" s="279"/>
      <c r="AE18" s="279"/>
      <c r="AF18" s="279"/>
      <c r="AG18" s="279"/>
      <c r="AH18" s="279"/>
      <c r="AI18" s="279">
        <f>U18</f>
        <v>-65</v>
      </c>
      <c r="AJ18" s="279"/>
      <c r="AK18" s="279"/>
      <c r="AL18" s="279"/>
      <c r="AM18" s="279"/>
      <c r="AN18" s="279"/>
      <c r="AP18" s="279">
        <f>K18</f>
        <v>-4</v>
      </c>
      <c r="AQ18" s="278"/>
      <c r="AR18" s="278"/>
      <c r="AS18" s="278"/>
      <c r="AT18" s="279">
        <f>N18</f>
        <v>-3</v>
      </c>
      <c r="AU18" s="278"/>
      <c r="AV18" s="278"/>
      <c r="AW18" s="278"/>
      <c r="AX18" s="278">
        <f>T18</f>
        <v>0</v>
      </c>
      <c r="AY18" s="278"/>
      <c r="AZ18" s="278"/>
      <c r="BA18" s="278"/>
    </row>
    <row r="19" spans="2:53" x14ac:dyDescent="0.15">
      <c r="K19" s="27"/>
    </row>
  </sheetData>
  <mergeCells count="96">
    <mergeCell ref="C18:H18"/>
    <mergeCell ref="B11:C13"/>
    <mergeCell ref="E11:H11"/>
    <mergeCell ref="E12:H12"/>
    <mergeCell ref="E13:H13"/>
    <mergeCell ref="C14:H14"/>
    <mergeCell ref="C15:H15"/>
    <mergeCell ref="W16:AB16"/>
    <mergeCell ref="W17:AB17"/>
    <mergeCell ref="C4:H4"/>
    <mergeCell ref="C5:H5"/>
    <mergeCell ref="B6:C10"/>
    <mergeCell ref="E6:H6"/>
    <mergeCell ref="E7:H7"/>
    <mergeCell ref="E8:H8"/>
    <mergeCell ref="E9:H9"/>
    <mergeCell ref="E10:H10"/>
    <mergeCell ref="C16:H16"/>
    <mergeCell ref="C17:H17"/>
    <mergeCell ref="W12:AB12"/>
    <mergeCell ref="W13:AB13"/>
    <mergeCell ref="W14:AB14"/>
    <mergeCell ref="AI14:AN14"/>
    <mergeCell ref="W8:AB8"/>
    <mergeCell ref="W9:AB9"/>
    <mergeCell ref="AI8:AN8"/>
    <mergeCell ref="AI9:AN9"/>
    <mergeCell ref="AI11:AN11"/>
    <mergeCell ref="W3:AB3"/>
    <mergeCell ref="W4:AB4"/>
    <mergeCell ref="W5:AB5"/>
    <mergeCell ref="W6:AB6"/>
    <mergeCell ref="W7:AB7"/>
    <mergeCell ref="W18:AB18"/>
    <mergeCell ref="AC5:AH5"/>
    <mergeCell ref="AC6:AH6"/>
    <mergeCell ref="AC7:AH7"/>
    <mergeCell ref="AC8:AH8"/>
    <mergeCell ref="AC9:AH9"/>
    <mergeCell ref="AC11:AH11"/>
    <mergeCell ref="AC12:AH12"/>
    <mergeCell ref="AC14:AH14"/>
    <mergeCell ref="AC15:AH15"/>
    <mergeCell ref="AC16:AH16"/>
    <mergeCell ref="AC17:AH17"/>
    <mergeCell ref="AC18:AH18"/>
    <mergeCell ref="W10:AB10"/>
    <mergeCell ref="W11:AB11"/>
    <mergeCell ref="W15:AB15"/>
    <mergeCell ref="AI15:AN15"/>
    <mergeCell ref="AI16:AN16"/>
    <mergeCell ref="AI17:AN17"/>
    <mergeCell ref="AI18:AN18"/>
    <mergeCell ref="AP4:AS4"/>
    <mergeCell ref="AP17:AS17"/>
    <mergeCell ref="AP6:AS6"/>
    <mergeCell ref="AP7:AS7"/>
    <mergeCell ref="AP8:AS8"/>
    <mergeCell ref="AP9:AS9"/>
    <mergeCell ref="AP11:AS11"/>
    <mergeCell ref="AP18:AS18"/>
    <mergeCell ref="AI5:AN5"/>
    <mergeCell ref="AI6:AN6"/>
    <mergeCell ref="AI7:AN7"/>
    <mergeCell ref="AI12:AN12"/>
    <mergeCell ref="AT4:AW4"/>
    <mergeCell ref="AX4:BA4"/>
    <mergeCell ref="AP5:AS5"/>
    <mergeCell ref="AT5:AW5"/>
    <mergeCell ref="AX5:BA5"/>
    <mergeCell ref="AT6:AW6"/>
    <mergeCell ref="AT7:AW7"/>
    <mergeCell ref="AT8:AW8"/>
    <mergeCell ref="AT9:AW9"/>
    <mergeCell ref="AT11:AW11"/>
    <mergeCell ref="AT18:AW18"/>
    <mergeCell ref="AP12:AS12"/>
    <mergeCell ref="AP14:AS14"/>
    <mergeCell ref="AP15:AS15"/>
    <mergeCell ref="AP16:AS16"/>
    <mergeCell ref="AT12:AW12"/>
    <mergeCell ref="AT14:AW14"/>
    <mergeCell ref="AT15:AW15"/>
    <mergeCell ref="AT16:AW16"/>
    <mergeCell ref="AT17:AW17"/>
    <mergeCell ref="AX6:BA6"/>
    <mergeCell ref="AX7:BA7"/>
    <mergeCell ref="AX8:BA8"/>
    <mergeCell ref="AX9:BA9"/>
    <mergeCell ref="AX11:BA11"/>
    <mergeCell ref="AX18:BA18"/>
    <mergeCell ref="AX12:BA12"/>
    <mergeCell ref="AX14:BA14"/>
    <mergeCell ref="AX15:BA15"/>
    <mergeCell ref="AX16:BA16"/>
    <mergeCell ref="AX17:BA17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tabSelected="1" view="pageBreakPreview" zoomScale="70" zoomScaleNormal="100" zoomScaleSheetLayoutView="70" workbookViewId="0">
      <selection activeCell="K45" sqref="K45"/>
    </sheetView>
  </sheetViews>
  <sheetFormatPr defaultRowHeight="13.5" x14ac:dyDescent="0.15"/>
  <cols>
    <col min="1" max="1" width="1.625" style="82" customWidth="1"/>
    <col min="2" max="2" width="4.25" style="82" customWidth="1"/>
    <col min="3" max="3" width="11.625" style="82" customWidth="1"/>
    <col min="4" max="4" width="9" style="82" customWidth="1"/>
    <col min="5" max="6" width="9" style="82"/>
    <col min="7" max="7" width="7.5" style="82" customWidth="1"/>
    <col min="8" max="8" width="8.375" style="82" customWidth="1"/>
    <col min="9" max="9" width="9" style="82" customWidth="1"/>
    <col min="10" max="10" width="8.125" style="82" customWidth="1"/>
    <col min="11" max="11" width="5.125" style="82" customWidth="1"/>
    <col min="12" max="12" width="1.5" style="82" customWidth="1"/>
    <col min="13" max="16384" width="9" style="82"/>
  </cols>
  <sheetData>
    <row r="1" spans="2:11" ht="18" customHeight="1" thickBot="1" x14ac:dyDescent="0.2">
      <c r="C1" s="82" t="s">
        <v>148</v>
      </c>
      <c r="H1" s="82" t="s">
        <v>149</v>
      </c>
      <c r="I1" s="82" t="s">
        <v>214</v>
      </c>
      <c r="J1" s="82" t="s">
        <v>112</v>
      </c>
    </row>
    <row r="2" spans="2:11" ht="15" customHeight="1" thickTop="1" thickBot="1" x14ac:dyDescent="0.2">
      <c r="B2" s="150" t="s">
        <v>70</v>
      </c>
      <c r="C2" s="151"/>
      <c r="D2" s="154" t="s">
        <v>99</v>
      </c>
      <c r="E2" s="155"/>
      <c r="F2" s="156"/>
      <c r="G2" s="157" t="s">
        <v>98</v>
      </c>
      <c r="H2" s="154" t="s">
        <v>96</v>
      </c>
      <c r="I2" s="155"/>
      <c r="J2" s="155"/>
      <c r="K2" s="159"/>
    </row>
    <row r="3" spans="2:11" ht="14.25" customHeight="1" thickBot="1" x14ac:dyDescent="0.2">
      <c r="B3" s="152"/>
      <c r="C3" s="153"/>
      <c r="D3" s="83" t="s">
        <v>97</v>
      </c>
      <c r="E3" s="83" t="s">
        <v>71</v>
      </c>
      <c r="F3" s="83" t="s">
        <v>72</v>
      </c>
      <c r="G3" s="158"/>
      <c r="H3" s="83" t="s">
        <v>105</v>
      </c>
      <c r="I3" s="83" t="s">
        <v>106</v>
      </c>
      <c r="J3" s="83" t="s">
        <v>107</v>
      </c>
      <c r="K3" s="84" t="s">
        <v>44</v>
      </c>
    </row>
    <row r="4" spans="2:11" ht="14.25" customHeight="1" thickBot="1" x14ac:dyDescent="0.2">
      <c r="B4" s="142" t="s">
        <v>73</v>
      </c>
      <c r="C4" s="143"/>
      <c r="D4" s="103">
        <v>5967</v>
      </c>
      <c r="E4" s="103">
        <v>6165</v>
      </c>
      <c r="F4" s="103">
        <v>12132</v>
      </c>
      <c r="G4" s="103">
        <v>4771</v>
      </c>
      <c r="H4" s="104" t="s">
        <v>151</v>
      </c>
      <c r="I4" s="104" t="s">
        <v>151</v>
      </c>
      <c r="J4" s="104" t="s">
        <v>415</v>
      </c>
      <c r="K4" s="104" t="s">
        <v>121</v>
      </c>
    </row>
    <row r="5" spans="2:11" ht="14.25" thickBot="1" x14ac:dyDescent="0.2">
      <c r="B5" s="142" t="s">
        <v>74</v>
      </c>
      <c r="C5" s="143"/>
      <c r="D5" s="103">
        <v>2058</v>
      </c>
      <c r="E5" s="103">
        <v>2247</v>
      </c>
      <c r="F5" s="103">
        <v>4305</v>
      </c>
      <c r="G5" s="103">
        <v>1815</v>
      </c>
      <c r="H5" s="104" t="s">
        <v>114</v>
      </c>
      <c r="I5" s="104">
        <v>1</v>
      </c>
      <c r="J5" s="104" t="s">
        <v>120</v>
      </c>
      <c r="K5" s="104">
        <v>0</v>
      </c>
    </row>
    <row r="6" spans="2:11" ht="14.25" thickBot="1" x14ac:dyDescent="0.2">
      <c r="B6" s="147" t="s">
        <v>94</v>
      </c>
      <c r="C6" s="139" t="s">
        <v>75</v>
      </c>
      <c r="D6" s="103">
        <v>1063</v>
      </c>
      <c r="E6" s="103">
        <v>1151</v>
      </c>
      <c r="F6" s="103">
        <v>2214</v>
      </c>
      <c r="G6" s="103">
        <v>852</v>
      </c>
      <c r="H6" s="104" t="s">
        <v>116</v>
      </c>
      <c r="I6" s="104" t="s">
        <v>114</v>
      </c>
      <c r="J6" s="104" t="s">
        <v>121</v>
      </c>
      <c r="K6" s="104" t="s">
        <v>117</v>
      </c>
    </row>
    <row r="7" spans="2:11" ht="14.25" thickBot="1" x14ac:dyDescent="0.2">
      <c r="B7" s="148"/>
      <c r="C7" s="139" t="s">
        <v>76</v>
      </c>
      <c r="D7" s="103">
        <v>298</v>
      </c>
      <c r="E7" s="103">
        <v>311</v>
      </c>
      <c r="F7" s="103">
        <v>609</v>
      </c>
      <c r="G7" s="103">
        <v>219</v>
      </c>
      <c r="H7" s="104">
        <v>0</v>
      </c>
      <c r="I7" s="104">
        <v>0</v>
      </c>
      <c r="J7" s="104">
        <v>0</v>
      </c>
      <c r="K7" s="104">
        <v>0</v>
      </c>
    </row>
    <row r="8" spans="2:11" ht="14.25" thickBot="1" x14ac:dyDescent="0.2">
      <c r="B8" s="148"/>
      <c r="C8" s="139" t="s">
        <v>77</v>
      </c>
      <c r="D8" s="103">
        <v>263</v>
      </c>
      <c r="E8" s="103">
        <v>266</v>
      </c>
      <c r="F8" s="103">
        <v>529</v>
      </c>
      <c r="G8" s="103">
        <v>195</v>
      </c>
      <c r="H8" s="104" t="s">
        <v>116</v>
      </c>
      <c r="I8" s="104" t="s">
        <v>116</v>
      </c>
      <c r="J8" s="104" t="s">
        <v>117</v>
      </c>
      <c r="K8" s="104" t="s">
        <v>119</v>
      </c>
    </row>
    <row r="9" spans="2:11" ht="14.25" thickBot="1" x14ac:dyDescent="0.2">
      <c r="B9" s="148"/>
      <c r="C9" s="139" t="s">
        <v>78</v>
      </c>
      <c r="D9" s="103">
        <v>143</v>
      </c>
      <c r="E9" s="103">
        <v>148</v>
      </c>
      <c r="F9" s="103">
        <v>291</v>
      </c>
      <c r="G9" s="103">
        <v>102</v>
      </c>
      <c r="H9" s="104">
        <v>1</v>
      </c>
      <c r="I9" s="104">
        <v>0</v>
      </c>
      <c r="J9" s="104">
        <v>1</v>
      </c>
      <c r="K9" s="104">
        <v>1</v>
      </c>
    </row>
    <row r="10" spans="2:11" ht="14.25" thickBot="1" x14ac:dyDescent="0.2">
      <c r="B10" s="149"/>
      <c r="C10" s="98" t="s">
        <v>72</v>
      </c>
      <c r="D10" s="103">
        <v>1767</v>
      </c>
      <c r="E10" s="103">
        <v>1876</v>
      </c>
      <c r="F10" s="103">
        <v>3643</v>
      </c>
      <c r="G10" s="103">
        <v>1368</v>
      </c>
      <c r="H10" s="104" t="s">
        <v>118</v>
      </c>
      <c r="I10" s="104" t="s">
        <v>121</v>
      </c>
      <c r="J10" s="104" t="s">
        <v>178</v>
      </c>
      <c r="K10" s="104" t="s">
        <v>117</v>
      </c>
    </row>
    <row r="11" spans="2:11" ht="14.25" thickBot="1" x14ac:dyDescent="0.2">
      <c r="B11" s="147" t="s">
        <v>95</v>
      </c>
      <c r="C11" s="139" t="s">
        <v>79</v>
      </c>
      <c r="D11" s="103">
        <v>377</v>
      </c>
      <c r="E11" s="103">
        <v>368</v>
      </c>
      <c r="F11" s="103">
        <v>745</v>
      </c>
      <c r="G11" s="103">
        <v>254</v>
      </c>
      <c r="H11" s="104" t="s">
        <v>118</v>
      </c>
      <c r="I11" s="104" t="s">
        <v>116</v>
      </c>
      <c r="J11" s="104" t="s">
        <v>122</v>
      </c>
      <c r="K11" s="104" t="s">
        <v>119</v>
      </c>
    </row>
    <row r="12" spans="2:11" ht="14.25" thickBot="1" x14ac:dyDescent="0.2">
      <c r="B12" s="148"/>
      <c r="C12" s="139" t="s">
        <v>80</v>
      </c>
      <c r="D12" s="103">
        <v>283</v>
      </c>
      <c r="E12" s="103">
        <v>249</v>
      </c>
      <c r="F12" s="103">
        <v>532</v>
      </c>
      <c r="G12" s="103">
        <v>185</v>
      </c>
      <c r="H12" s="104" t="s">
        <v>119</v>
      </c>
      <c r="I12" s="104" t="s">
        <v>119</v>
      </c>
      <c r="J12" s="104" t="s">
        <v>116</v>
      </c>
      <c r="K12" s="104" t="s">
        <v>119</v>
      </c>
    </row>
    <row r="13" spans="2:11" ht="14.25" thickBot="1" x14ac:dyDescent="0.2">
      <c r="B13" s="149"/>
      <c r="C13" s="98" t="s">
        <v>72</v>
      </c>
      <c r="D13" s="103">
        <v>660</v>
      </c>
      <c r="E13" s="103">
        <v>617</v>
      </c>
      <c r="F13" s="103">
        <v>1277</v>
      </c>
      <c r="G13" s="103">
        <v>439</v>
      </c>
      <c r="H13" s="104" t="s">
        <v>117</v>
      </c>
      <c r="I13" s="104" t="s">
        <v>118</v>
      </c>
      <c r="J13" s="104" t="s">
        <v>114</v>
      </c>
      <c r="K13" s="104" t="s">
        <v>116</v>
      </c>
    </row>
    <row r="14" spans="2:11" ht="14.25" thickBot="1" x14ac:dyDescent="0.2">
      <c r="B14" s="142" t="s">
        <v>81</v>
      </c>
      <c r="C14" s="143"/>
      <c r="D14" s="103">
        <v>274</v>
      </c>
      <c r="E14" s="103">
        <v>289</v>
      </c>
      <c r="F14" s="103">
        <v>563</v>
      </c>
      <c r="G14" s="103">
        <v>204</v>
      </c>
      <c r="H14" s="104">
        <v>0</v>
      </c>
      <c r="I14" s="104">
        <v>0</v>
      </c>
      <c r="J14" s="104">
        <v>0</v>
      </c>
      <c r="K14" s="104">
        <v>0</v>
      </c>
    </row>
    <row r="15" spans="2:11" ht="14.25" thickBot="1" x14ac:dyDescent="0.2">
      <c r="B15" s="142" t="s">
        <v>82</v>
      </c>
      <c r="C15" s="143"/>
      <c r="D15" s="103">
        <v>664</v>
      </c>
      <c r="E15" s="103">
        <v>602</v>
      </c>
      <c r="F15" s="103">
        <v>1266</v>
      </c>
      <c r="G15" s="103">
        <v>509</v>
      </c>
      <c r="H15" s="104" t="s">
        <v>120</v>
      </c>
      <c r="I15" s="104" t="s">
        <v>120</v>
      </c>
      <c r="J15" s="104" t="s">
        <v>178</v>
      </c>
      <c r="K15" s="104" t="s">
        <v>122</v>
      </c>
    </row>
    <row r="16" spans="2:11" ht="14.25" thickBot="1" x14ac:dyDescent="0.2">
      <c r="B16" s="142" t="s">
        <v>83</v>
      </c>
      <c r="C16" s="143"/>
      <c r="D16" s="103">
        <v>133</v>
      </c>
      <c r="E16" s="103">
        <v>125</v>
      </c>
      <c r="F16" s="103">
        <v>258</v>
      </c>
      <c r="G16" s="103">
        <v>90</v>
      </c>
      <c r="H16" s="104">
        <v>0</v>
      </c>
      <c r="I16" s="104">
        <v>0</v>
      </c>
      <c r="J16" s="104">
        <v>0</v>
      </c>
      <c r="K16" s="104">
        <v>0</v>
      </c>
    </row>
    <row r="17" spans="2:11" ht="14.25" thickBot="1" x14ac:dyDescent="0.2">
      <c r="B17" s="142" t="s">
        <v>84</v>
      </c>
      <c r="C17" s="143"/>
      <c r="D17" s="103">
        <v>248</v>
      </c>
      <c r="E17" s="103">
        <v>256</v>
      </c>
      <c r="F17" s="103">
        <v>504</v>
      </c>
      <c r="G17" s="103">
        <v>202</v>
      </c>
      <c r="H17" s="104">
        <v>1</v>
      </c>
      <c r="I17" s="104">
        <v>1</v>
      </c>
      <c r="J17" s="104">
        <v>2</v>
      </c>
      <c r="K17" s="104">
        <v>1</v>
      </c>
    </row>
    <row r="18" spans="2:11" ht="14.25" thickBot="1" x14ac:dyDescent="0.2">
      <c r="B18" s="144" t="s">
        <v>85</v>
      </c>
      <c r="C18" s="145"/>
      <c r="D18" s="103">
        <v>163</v>
      </c>
      <c r="E18" s="103">
        <v>153</v>
      </c>
      <c r="F18" s="103">
        <v>316</v>
      </c>
      <c r="G18" s="103">
        <v>144</v>
      </c>
      <c r="H18" s="104">
        <v>0</v>
      </c>
      <c r="I18" s="104" t="s">
        <v>118</v>
      </c>
      <c r="J18" s="104" t="s">
        <v>118</v>
      </c>
      <c r="K18" s="104">
        <v>1</v>
      </c>
    </row>
    <row r="19" spans="2:11" ht="14.25" thickTop="1" x14ac:dyDescent="0.15">
      <c r="B19" s="106"/>
      <c r="C19" s="106"/>
      <c r="D19" s="107"/>
      <c r="E19" s="107"/>
      <c r="F19" s="107"/>
      <c r="G19" s="107"/>
      <c r="H19" s="108"/>
      <c r="I19" s="108"/>
      <c r="J19" s="108"/>
      <c r="K19" s="135" t="s">
        <v>140</v>
      </c>
    </row>
    <row r="20" spans="2:11" x14ac:dyDescent="0.15">
      <c r="B20" s="106"/>
      <c r="C20" s="2" t="s">
        <v>144</v>
      </c>
      <c r="D20" s="107"/>
      <c r="E20" s="107"/>
      <c r="F20" s="107"/>
      <c r="G20" s="107"/>
      <c r="H20" s="108"/>
      <c r="I20" s="108"/>
      <c r="J20" s="108"/>
      <c r="K20" s="108"/>
    </row>
    <row r="21" spans="2:11" x14ac:dyDescent="0.15">
      <c r="B21" s="106"/>
      <c r="C21" s="106" t="s">
        <v>145</v>
      </c>
      <c r="D21" s="107" t="s">
        <v>150</v>
      </c>
      <c r="E21" s="107"/>
      <c r="F21" s="107"/>
      <c r="G21" s="113" t="s">
        <v>416</v>
      </c>
      <c r="H21" s="114"/>
      <c r="I21" s="114"/>
      <c r="J21" s="114"/>
      <c r="K21" s="114"/>
    </row>
    <row r="22" spans="2:11" x14ac:dyDescent="0.15">
      <c r="B22" s="106"/>
      <c r="C22" s="106" t="s">
        <v>101</v>
      </c>
      <c r="D22" s="107" t="s">
        <v>417</v>
      </c>
      <c r="E22" s="107"/>
      <c r="F22" s="107"/>
      <c r="G22" s="107"/>
      <c r="H22" s="108"/>
      <c r="I22" s="108"/>
      <c r="J22" s="108" t="s">
        <v>102</v>
      </c>
      <c r="K22" s="108"/>
    </row>
    <row r="23" spans="2:11" x14ac:dyDescent="0.15">
      <c r="B23" s="106"/>
      <c r="C23" s="106" t="s">
        <v>63</v>
      </c>
      <c r="D23" s="107" t="s">
        <v>418</v>
      </c>
      <c r="E23" s="146" t="s">
        <v>419</v>
      </c>
      <c r="F23" s="146"/>
      <c r="G23" s="140" t="s">
        <v>14</v>
      </c>
      <c r="H23" s="140" t="s">
        <v>420</v>
      </c>
      <c r="I23" s="110" t="s">
        <v>39</v>
      </c>
      <c r="J23" s="140" t="s">
        <v>421</v>
      </c>
      <c r="K23" s="108"/>
    </row>
    <row r="24" spans="2:11" x14ac:dyDescent="0.15">
      <c r="B24" s="106"/>
      <c r="C24" s="106" t="s">
        <v>40</v>
      </c>
      <c r="D24" s="107" t="s">
        <v>422</v>
      </c>
      <c r="E24" s="146" t="s">
        <v>423</v>
      </c>
      <c r="F24" s="146"/>
      <c r="G24" s="111" t="s">
        <v>10</v>
      </c>
      <c r="H24" s="111" t="s">
        <v>424</v>
      </c>
      <c r="I24" s="26" t="s">
        <v>39</v>
      </c>
      <c r="J24" s="111" t="s">
        <v>425</v>
      </c>
      <c r="K24" s="108"/>
    </row>
    <row r="25" spans="2:11" x14ac:dyDescent="0.15">
      <c r="B25" s="106"/>
      <c r="C25" s="106" t="s">
        <v>64</v>
      </c>
      <c r="D25" s="107" t="s">
        <v>426</v>
      </c>
      <c r="E25" s="107"/>
      <c r="F25" s="107"/>
      <c r="G25" s="141" t="s">
        <v>11</v>
      </c>
      <c r="H25" s="112" t="s">
        <v>427</v>
      </c>
      <c r="I25" s="2" t="s">
        <v>39</v>
      </c>
      <c r="J25" s="112" t="s">
        <v>394</v>
      </c>
      <c r="K25" s="108"/>
    </row>
    <row r="26" spans="2:11" x14ac:dyDescent="0.15">
      <c r="B26" s="106"/>
      <c r="C26" s="106" t="s">
        <v>65</v>
      </c>
      <c r="D26" s="107" t="s">
        <v>428</v>
      </c>
      <c r="E26" s="107"/>
      <c r="F26" s="107"/>
      <c r="G26" s="141" t="s">
        <v>43</v>
      </c>
      <c r="H26" s="112" t="s">
        <v>429</v>
      </c>
      <c r="I26" s="2" t="s">
        <v>44</v>
      </c>
      <c r="J26" s="112" t="s">
        <v>430</v>
      </c>
      <c r="K26" s="108"/>
    </row>
    <row r="27" spans="2:11" x14ac:dyDescent="0.15">
      <c r="B27" s="106"/>
      <c r="C27" s="106"/>
      <c r="D27" s="107"/>
      <c r="E27" s="107"/>
      <c r="F27" s="107"/>
      <c r="G27" s="141"/>
      <c r="H27" s="112"/>
      <c r="I27" s="2"/>
      <c r="J27" s="112"/>
      <c r="K27" s="108"/>
    </row>
    <row r="28" spans="2:11" x14ac:dyDescent="0.15">
      <c r="B28" s="106"/>
      <c r="C28" s="106"/>
      <c r="D28" s="107"/>
      <c r="E28" s="107"/>
      <c r="F28" s="107"/>
      <c r="G28" s="141"/>
      <c r="H28" s="112"/>
      <c r="I28" s="2"/>
      <c r="J28" s="112"/>
      <c r="K28" s="108"/>
    </row>
  </sheetData>
  <mergeCells count="15">
    <mergeCell ref="B18:C18"/>
    <mergeCell ref="E23:F23"/>
    <mergeCell ref="E24:F24"/>
    <mergeCell ref="B17:C17"/>
    <mergeCell ref="B2:C3"/>
    <mergeCell ref="D2:F2"/>
    <mergeCell ref="G2:G3"/>
    <mergeCell ref="H2:K2"/>
    <mergeCell ref="B4:C4"/>
    <mergeCell ref="B5:C5"/>
    <mergeCell ref="B6:B10"/>
    <mergeCell ref="B11:B13"/>
    <mergeCell ref="B14:C14"/>
    <mergeCell ref="B15:C15"/>
    <mergeCell ref="B16:C16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tabSelected="1" view="pageBreakPreview" zoomScale="70" zoomScaleNormal="100" zoomScaleSheetLayoutView="70" workbookViewId="0">
      <selection activeCell="K45" sqref="K45"/>
    </sheetView>
  </sheetViews>
  <sheetFormatPr defaultRowHeight="13.5" x14ac:dyDescent="0.15"/>
  <cols>
    <col min="1" max="1" width="1.625" style="82" customWidth="1"/>
    <col min="2" max="2" width="4.25" style="82" customWidth="1"/>
    <col min="3" max="3" width="11.625" style="82" customWidth="1"/>
    <col min="4" max="4" width="9" style="82" customWidth="1"/>
    <col min="5" max="6" width="9" style="82"/>
    <col min="7" max="7" width="7.5" style="82" customWidth="1"/>
    <col min="8" max="8" width="8.375" style="82" customWidth="1"/>
    <col min="9" max="9" width="9" style="82" customWidth="1"/>
    <col min="10" max="10" width="8.125" style="82" customWidth="1"/>
    <col min="11" max="11" width="5.125" style="82" customWidth="1"/>
    <col min="12" max="12" width="1.5" style="82" customWidth="1"/>
    <col min="13" max="16384" width="9" style="82"/>
  </cols>
  <sheetData>
    <row r="1" spans="2:11" ht="18" customHeight="1" thickBot="1" x14ac:dyDescent="0.2">
      <c r="C1" s="82" t="s">
        <v>148</v>
      </c>
      <c r="H1" s="82" t="s">
        <v>149</v>
      </c>
      <c r="I1" s="82" t="s">
        <v>197</v>
      </c>
      <c r="J1" s="82" t="s">
        <v>112</v>
      </c>
    </row>
    <row r="2" spans="2:11" ht="15" customHeight="1" thickTop="1" thickBot="1" x14ac:dyDescent="0.2">
      <c r="B2" s="150" t="s">
        <v>70</v>
      </c>
      <c r="C2" s="151"/>
      <c r="D2" s="154" t="s">
        <v>99</v>
      </c>
      <c r="E2" s="155"/>
      <c r="F2" s="156"/>
      <c r="G2" s="157" t="s">
        <v>98</v>
      </c>
      <c r="H2" s="154" t="s">
        <v>96</v>
      </c>
      <c r="I2" s="155"/>
      <c r="J2" s="155"/>
      <c r="K2" s="159"/>
    </row>
    <row r="3" spans="2:11" ht="14.25" customHeight="1" thickBot="1" x14ac:dyDescent="0.2">
      <c r="B3" s="152"/>
      <c r="C3" s="153"/>
      <c r="D3" s="83" t="s">
        <v>97</v>
      </c>
      <c r="E3" s="83" t="s">
        <v>71</v>
      </c>
      <c r="F3" s="83" t="s">
        <v>72</v>
      </c>
      <c r="G3" s="158"/>
      <c r="H3" s="83" t="s">
        <v>105</v>
      </c>
      <c r="I3" s="83" t="s">
        <v>106</v>
      </c>
      <c r="J3" s="83" t="s">
        <v>107</v>
      </c>
      <c r="K3" s="84" t="s">
        <v>44</v>
      </c>
    </row>
    <row r="4" spans="2:11" ht="14.25" customHeight="1" thickBot="1" x14ac:dyDescent="0.2">
      <c r="B4" s="142" t="s">
        <v>73</v>
      </c>
      <c r="C4" s="143"/>
      <c r="D4" s="103">
        <v>5950</v>
      </c>
      <c r="E4" s="103">
        <v>6148</v>
      </c>
      <c r="F4" s="103">
        <v>12098</v>
      </c>
      <c r="G4" s="103">
        <v>4767</v>
      </c>
      <c r="H4" s="104" t="s">
        <v>174</v>
      </c>
      <c r="I4" s="104" t="s">
        <v>174</v>
      </c>
      <c r="J4" s="104" t="s">
        <v>398</v>
      </c>
      <c r="K4" s="104" t="s">
        <v>117</v>
      </c>
    </row>
    <row r="5" spans="2:11" ht="14.25" thickBot="1" x14ac:dyDescent="0.2">
      <c r="B5" s="142" t="s">
        <v>74</v>
      </c>
      <c r="C5" s="143"/>
      <c r="D5" s="103">
        <v>2055</v>
      </c>
      <c r="E5" s="103">
        <v>2237</v>
      </c>
      <c r="F5" s="103">
        <v>4292</v>
      </c>
      <c r="G5" s="103">
        <v>1808</v>
      </c>
      <c r="H5" s="104" t="s">
        <v>118</v>
      </c>
      <c r="I5" s="104" t="s">
        <v>154</v>
      </c>
      <c r="J5" s="104" t="s">
        <v>367</v>
      </c>
      <c r="K5" s="104" t="s">
        <v>114</v>
      </c>
    </row>
    <row r="6" spans="2:11" ht="14.25" thickBot="1" x14ac:dyDescent="0.2">
      <c r="B6" s="147" t="s">
        <v>94</v>
      </c>
      <c r="C6" s="139" t="s">
        <v>75</v>
      </c>
      <c r="D6" s="103">
        <v>1059</v>
      </c>
      <c r="E6" s="103">
        <v>1148</v>
      </c>
      <c r="F6" s="103">
        <v>2207</v>
      </c>
      <c r="G6" s="103">
        <v>851</v>
      </c>
      <c r="H6" s="104" t="s">
        <v>117</v>
      </c>
      <c r="I6" s="104" t="s">
        <v>118</v>
      </c>
      <c r="J6" s="104" t="s">
        <v>114</v>
      </c>
      <c r="K6" s="104" t="s">
        <v>119</v>
      </c>
    </row>
    <row r="7" spans="2:11" ht="14.25" thickBot="1" x14ac:dyDescent="0.2">
      <c r="B7" s="148"/>
      <c r="C7" s="139" t="s">
        <v>76</v>
      </c>
      <c r="D7" s="103">
        <v>296</v>
      </c>
      <c r="E7" s="103">
        <v>310</v>
      </c>
      <c r="F7" s="103">
        <v>606</v>
      </c>
      <c r="G7" s="103">
        <v>218</v>
      </c>
      <c r="H7" s="104" t="s">
        <v>116</v>
      </c>
      <c r="I7" s="104" t="s">
        <v>119</v>
      </c>
      <c r="J7" s="104" t="s">
        <v>118</v>
      </c>
      <c r="K7" s="104" t="s">
        <v>119</v>
      </c>
    </row>
    <row r="8" spans="2:11" ht="14.25" thickBot="1" x14ac:dyDescent="0.2">
      <c r="B8" s="148"/>
      <c r="C8" s="139" t="s">
        <v>77</v>
      </c>
      <c r="D8" s="103">
        <v>262</v>
      </c>
      <c r="E8" s="103">
        <v>265</v>
      </c>
      <c r="F8" s="103">
        <v>527</v>
      </c>
      <c r="G8" s="103">
        <v>195</v>
      </c>
      <c r="H8" s="104" t="s">
        <v>119</v>
      </c>
      <c r="I8" s="104" t="s">
        <v>119</v>
      </c>
      <c r="J8" s="104" t="s">
        <v>116</v>
      </c>
      <c r="K8" s="104">
        <v>0</v>
      </c>
    </row>
    <row r="9" spans="2:11" ht="14.25" thickBot="1" x14ac:dyDescent="0.2">
      <c r="B9" s="148"/>
      <c r="C9" s="139" t="s">
        <v>78</v>
      </c>
      <c r="D9" s="103">
        <v>143</v>
      </c>
      <c r="E9" s="103">
        <v>148</v>
      </c>
      <c r="F9" s="103">
        <v>291</v>
      </c>
      <c r="G9" s="103">
        <v>102</v>
      </c>
      <c r="H9" s="104">
        <v>0</v>
      </c>
      <c r="I9" s="104">
        <v>0</v>
      </c>
      <c r="J9" s="104">
        <v>0</v>
      </c>
      <c r="K9" s="104">
        <v>0</v>
      </c>
    </row>
    <row r="10" spans="2:11" ht="14.25" thickBot="1" x14ac:dyDescent="0.2">
      <c r="B10" s="149"/>
      <c r="C10" s="98" t="s">
        <v>72</v>
      </c>
      <c r="D10" s="103">
        <v>1760</v>
      </c>
      <c r="E10" s="103">
        <v>1871</v>
      </c>
      <c r="F10" s="103">
        <v>3631</v>
      </c>
      <c r="G10" s="103">
        <v>1366</v>
      </c>
      <c r="H10" s="104" t="s">
        <v>114</v>
      </c>
      <c r="I10" s="104" t="s">
        <v>122</v>
      </c>
      <c r="J10" s="104" t="s">
        <v>178</v>
      </c>
      <c r="K10" s="104" t="s">
        <v>116</v>
      </c>
    </row>
    <row r="11" spans="2:11" ht="14.25" thickBot="1" x14ac:dyDescent="0.2">
      <c r="B11" s="147" t="s">
        <v>95</v>
      </c>
      <c r="C11" s="139" t="s">
        <v>79</v>
      </c>
      <c r="D11" s="103">
        <v>375</v>
      </c>
      <c r="E11" s="103">
        <v>367</v>
      </c>
      <c r="F11" s="103">
        <v>742</v>
      </c>
      <c r="G11" s="103">
        <v>255</v>
      </c>
      <c r="H11" s="104" t="s">
        <v>116</v>
      </c>
      <c r="I11" s="104" t="s">
        <v>119</v>
      </c>
      <c r="J11" s="104" t="s">
        <v>118</v>
      </c>
      <c r="K11" s="104">
        <v>1</v>
      </c>
    </row>
    <row r="12" spans="2:11" ht="14.25" thickBot="1" x14ac:dyDescent="0.2">
      <c r="B12" s="148"/>
      <c r="C12" s="139" t="s">
        <v>80</v>
      </c>
      <c r="D12" s="103">
        <v>283</v>
      </c>
      <c r="E12" s="103">
        <v>248</v>
      </c>
      <c r="F12" s="103">
        <v>531</v>
      </c>
      <c r="G12" s="103">
        <v>186</v>
      </c>
      <c r="H12" s="104">
        <v>0</v>
      </c>
      <c r="I12" s="104" t="s">
        <v>119</v>
      </c>
      <c r="J12" s="104" t="s">
        <v>119</v>
      </c>
      <c r="K12" s="104">
        <v>1</v>
      </c>
    </row>
    <row r="13" spans="2:11" ht="14.25" thickBot="1" x14ac:dyDescent="0.2">
      <c r="B13" s="149"/>
      <c r="C13" s="98" t="s">
        <v>72</v>
      </c>
      <c r="D13" s="103">
        <v>658</v>
      </c>
      <c r="E13" s="103">
        <v>615</v>
      </c>
      <c r="F13" s="103">
        <v>1273</v>
      </c>
      <c r="G13" s="103">
        <v>441</v>
      </c>
      <c r="H13" s="104" t="s">
        <v>116</v>
      </c>
      <c r="I13" s="104" t="s">
        <v>116</v>
      </c>
      <c r="J13" s="104" t="s">
        <v>117</v>
      </c>
      <c r="K13" s="104">
        <v>2</v>
      </c>
    </row>
    <row r="14" spans="2:11" ht="14.25" thickBot="1" x14ac:dyDescent="0.2">
      <c r="B14" s="142" t="s">
        <v>81</v>
      </c>
      <c r="C14" s="143"/>
      <c r="D14" s="103">
        <v>272</v>
      </c>
      <c r="E14" s="103">
        <v>288</v>
      </c>
      <c r="F14" s="103">
        <v>560</v>
      </c>
      <c r="G14" s="103">
        <v>204</v>
      </c>
      <c r="H14" s="104" t="s">
        <v>116</v>
      </c>
      <c r="I14" s="104" t="s">
        <v>119</v>
      </c>
      <c r="J14" s="104" t="s">
        <v>118</v>
      </c>
      <c r="K14" s="104">
        <v>0</v>
      </c>
    </row>
    <row r="15" spans="2:11" ht="14.25" thickBot="1" x14ac:dyDescent="0.2">
      <c r="B15" s="142" t="s">
        <v>82</v>
      </c>
      <c r="C15" s="143"/>
      <c r="D15" s="103">
        <v>664</v>
      </c>
      <c r="E15" s="103">
        <v>602</v>
      </c>
      <c r="F15" s="103">
        <v>1266</v>
      </c>
      <c r="G15" s="103">
        <v>512</v>
      </c>
      <c r="H15" s="104">
        <v>0</v>
      </c>
      <c r="I15" s="104">
        <v>0</v>
      </c>
      <c r="J15" s="104">
        <v>0</v>
      </c>
      <c r="K15" s="104">
        <v>3</v>
      </c>
    </row>
    <row r="16" spans="2:11" ht="14.25" thickBot="1" x14ac:dyDescent="0.2">
      <c r="B16" s="142" t="s">
        <v>83</v>
      </c>
      <c r="C16" s="143"/>
      <c r="D16" s="103">
        <v>133</v>
      </c>
      <c r="E16" s="103">
        <v>125</v>
      </c>
      <c r="F16" s="103">
        <v>258</v>
      </c>
      <c r="G16" s="103">
        <v>90</v>
      </c>
      <c r="H16" s="104">
        <v>0</v>
      </c>
      <c r="I16" s="104">
        <v>0</v>
      </c>
      <c r="J16" s="104">
        <v>0</v>
      </c>
      <c r="K16" s="104">
        <v>0</v>
      </c>
    </row>
    <row r="17" spans="2:11" ht="14.25" thickBot="1" x14ac:dyDescent="0.2">
      <c r="B17" s="142" t="s">
        <v>84</v>
      </c>
      <c r="C17" s="143"/>
      <c r="D17" s="103">
        <v>247</v>
      </c>
      <c r="E17" s="103">
        <v>256</v>
      </c>
      <c r="F17" s="103">
        <v>503</v>
      </c>
      <c r="G17" s="103">
        <v>202</v>
      </c>
      <c r="H17" s="104" t="s">
        <v>119</v>
      </c>
      <c r="I17" s="104">
        <v>0</v>
      </c>
      <c r="J17" s="104" t="s">
        <v>119</v>
      </c>
      <c r="K17" s="104">
        <v>0</v>
      </c>
    </row>
    <row r="18" spans="2:11" ht="14.25" thickBot="1" x14ac:dyDescent="0.2">
      <c r="B18" s="144" t="s">
        <v>85</v>
      </c>
      <c r="C18" s="145"/>
      <c r="D18" s="103">
        <v>161</v>
      </c>
      <c r="E18" s="103">
        <v>154</v>
      </c>
      <c r="F18" s="103">
        <v>315</v>
      </c>
      <c r="G18" s="103">
        <v>144</v>
      </c>
      <c r="H18" s="104" t="s">
        <v>116</v>
      </c>
      <c r="I18" s="104">
        <v>1</v>
      </c>
      <c r="J18" s="104" t="s">
        <v>119</v>
      </c>
      <c r="K18" s="104">
        <v>0</v>
      </c>
    </row>
    <row r="19" spans="2:11" ht="14.25" thickTop="1" x14ac:dyDescent="0.15">
      <c r="B19" s="106"/>
      <c r="C19" s="106"/>
      <c r="D19" s="107"/>
      <c r="E19" s="107"/>
      <c r="F19" s="107"/>
      <c r="G19" s="107"/>
      <c r="H19" s="108"/>
      <c r="I19" s="108"/>
      <c r="J19" s="108"/>
      <c r="K19" s="135" t="s">
        <v>140</v>
      </c>
    </row>
    <row r="20" spans="2:11" x14ac:dyDescent="0.15">
      <c r="B20" s="106"/>
      <c r="C20" s="2" t="s">
        <v>144</v>
      </c>
      <c r="D20" s="107"/>
      <c r="E20" s="107"/>
      <c r="F20" s="107"/>
      <c r="G20" s="107"/>
      <c r="H20" s="108"/>
      <c r="I20" s="108"/>
      <c r="J20" s="108"/>
      <c r="K20" s="108"/>
    </row>
    <row r="21" spans="2:11" x14ac:dyDescent="0.15">
      <c r="B21" s="106"/>
      <c r="C21" s="106" t="s">
        <v>145</v>
      </c>
      <c r="D21" s="107" t="s">
        <v>214</v>
      </c>
      <c r="E21" s="107"/>
      <c r="F21" s="107"/>
      <c r="G21" s="113" t="s">
        <v>399</v>
      </c>
      <c r="H21" s="114"/>
      <c r="I21" s="114"/>
      <c r="J21" s="114"/>
      <c r="K21" s="114"/>
    </row>
    <row r="22" spans="2:11" x14ac:dyDescent="0.15">
      <c r="B22" s="106"/>
      <c r="C22" s="106" t="s">
        <v>101</v>
      </c>
      <c r="D22" s="107" t="s">
        <v>400</v>
      </c>
      <c r="E22" s="107"/>
      <c r="F22" s="107"/>
      <c r="G22" s="107"/>
      <c r="H22" s="108"/>
      <c r="I22" s="108"/>
      <c r="J22" s="108" t="s">
        <v>102</v>
      </c>
      <c r="K22" s="108"/>
    </row>
    <row r="23" spans="2:11" x14ac:dyDescent="0.15">
      <c r="B23" s="106"/>
      <c r="C23" s="106" t="s">
        <v>63</v>
      </c>
      <c r="D23" s="107" t="s">
        <v>401</v>
      </c>
      <c r="E23" s="146" t="s">
        <v>402</v>
      </c>
      <c r="F23" s="146"/>
      <c r="G23" s="140" t="s">
        <v>14</v>
      </c>
      <c r="H23" s="140" t="s">
        <v>403</v>
      </c>
      <c r="I23" s="110" t="s">
        <v>39</v>
      </c>
      <c r="J23" s="140" t="s">
        <v>404</v>
      </c>
      <c r="K23" s="108"/>
    </row>
    <row r="24" spans="2:11" x14ac:dyDescent="0.15">
      <c r="B24" s="106"/>
      <c r="C24" s="106" t="s">
        <v>40</v>
      </c>
      <c r="D24" s="107" t="s">
        <v>405</v>
      </c>
      <c r="E24" s="146" t="s">
        <v>406</v>
      </c>
      <c r="F24" s="146"/>
      <c r="G24" s="111" t="s">
        <v>10</v>
      </c>
      <c r="H24" s="111" t="s">
        <v>407</v>
      </c>
      <c r="I24" s="26" t="s">
        <v>39</v>
      </c>
      <c r="J24" s="111" t="s">
        <v>408</v>
      </c>
      <c r="K24" s="108"/>
    </row>
    <row r="25" spans="2:11" x14ac:dyDescent="0.15">
      <c r="B25" s="106"/>
      <c r="C25" s="106" t="s">
        <v>64</v>
      </c>
      <c r="D25" s="107" t="s">
        <v>409</v>
      </c>
      <c r="E25" s="107"/>
      <c r="F25" s="107"/>
      <c r="G25" s="141" t="s">
        <v>11</v>
      </c>
      <c r="H25" s="112" t="s">
        <v>410</v>
      </c>
      <c r="I25" s="2" t="s">
        <v>39</v>
      </c>
      <c r="J25" s="112" t="s">
        <v>411</v>
      </c>
      <c r="K25" s="108"/>
    </row>
    <row r="26" spans="2:11" x14ac:dyDescent="0.15">
      <c r="B26" s="106"/>
      <c r="C26" s="106" t="s">
        <v>65</v>
      </c>
      <c r="D26" s="107" t="s">
        <v>412</v>
      </c>
      <c r="E26" s="107"/>
      <c r="F26" s="107"/>
      <c r="G26" s="141" t="s">
        <v>43</v>
      </c>
      <c r="H26" s="112" t="s">
        <v>413</v>
      </c>
      <c r="I26" s="2" t="s">
        <v>44</v>
      </c>
      <c r="J26" s="112" t="s">
        <v>414</v>
      </c>
      <c r="K26" s="108"/>
    </row>
    <row r="27" spans="2:11" x14ac:dyDescent="0.15">
      <c r="B27" s="106"/>
      <c r="C27" s="106"/>
      <c r="D27" s="107"/>
      <c r="E27" s="107"/>
      <c r="F27" s="107"/>
      <c r="G27" s="141"/>
      <c r="H27" s="112"/>
      <c r="I27" s="2"/>
      <c r="J27" s="112"/>
      <c r="K27" s="108"/>
    </row>
    <row r="28" spans="2:11" x14ac:dyDescent="0.15">
      <c r="B28" s="106"/>
      <c r="C28" s="106"/>
      <c r="D28" s="107"/>
      <c r="E28" s="107"/>
      <c r="F28" s="107"/>
      <c r="G28" s="141"/>
      <c r="H28" s="112"/>
      <c r="I28" s="2"/>
      <c r="J28" s="112"/>
      <c r="K28" s="108"/>
    </row>
  </sheetData>
  <mergeCells count="15">
    <mergeCell ref="B18:C18"/>
    <mergeCell ref="E23:F23"/>
    <mergeCell ref="E24:F24"/>
    <mergeCell ref="B17:C17"/>
    <mergeCell ref="B2:C3"/>
    <mergeCell ref="D2:F2"/>
    <mergeCell ref="G2:G3"/>
    <mergeCell ref="H2:K2"/>
    <mergeCell ref="B4:C4"/>
    <mergeCell ref="B5:C5"/>
    <mergeCell ref="B6:B10"/>
    <mergeCell ref="B11:B13"/>
    <mergeCell ref="B14:C14"/>
    <mergeCell ref="B15:C15"/>
    <mergeCell ref="B16:C16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tabSelected="1" view="pageBreakPreview" zoomScale="70" zoomScaleNormal="100" zoomScaleSheetLayoutView="70" workbookViewId="0">
      <selection activeCell="K45" sqref="K45"/>
    </sheetView>
  </sheetViews>
  <sheetFormatPr defaultRowHeight="13.5" x14ac:dyDescent="0.15"/>
  <cols>
    <col min="1" max="1" width="1.625" style="82" customWidth="1"/>
    <col min="2" max="2" width="4.25" style="82" customWidth="1"/>
    <col min="3" max="3" width="11.625" style="82" customWidth="1"/>
    <col min="4" max="4" width="9" style="82" customWidth="1"/>
    <col min="5" max="6" width="9" style="82"/>
    <col min="7" max="7" width="7.5" style="82" customWidth="1"/>
    <col min="8" max="8" width="8.375" style="82" customWidth="1"/>
    <col min="9" max="9" width="9" style="82" customWidth="1"/>
    <col min="10" max="10" width="8.125" style="82" customWidth="1"/>
    <col min="11" max="11" width="5.125" style="82" customWidth="1"/>
    <col min="12" max="12" width="1.5" style="82" customWidth="1"/>
    <col min="13" max="16384" width="9" style="82"/>
  </cols>
  <sheetData>
    <row r="1" spans="2:11" ht="18" customHeight="1" thickBot="1" x14ac:dyDescent="0.2">
      <c r="C1" s="82" t="s">
        <v>148</v>
      </c>
      <c r="H1" s="82" t="s">
        <v>110</v>
      </c>
      <c r="I1" s="82" t="s">
        <v>179</v>
      </c>
      <c r="J1" s="82" t="s">
        <v>112</v>
      </c>
    </row>
    <row r="2" spans="2:11" ht="15" customHeight="1" thickTop="1" thickBot="1" x14ac:dyDescent="0.2">
      <c r="B2" s="150" t="s">
        <v>70</v>
      </c>
      <c r="C2" s="151"/>
      <c r="D2" s="154" t="s">
        <v>99</v>
      </c>
      <c r="E2" s="155"/>
      <c r="F2" s="156"/>
      <c r="G2" s="157" t="s">
        <v>98</v>
      </c>
      <c r="H2" s="154" t="s">
        <v>96</v>
      </c>
      <c r="I2" s="155"/>
      <c r="J2" s="155"/>
      <c r="K2" s="159"/>
    </row>
    <row r="3" spans="2:11" ht="14.25" customHeight="1" thickBot="1" x14ac:dyDescent="0.2">
      <c r="B3" s="152"/>
      <c r="C3" s="153"/>
      <c r="D3" s="83" t="s">
        <v>97</v>
      </c>
      <c r="E3" s="83" t="s">
        <v>71</v>
      </c>
      <c r="F3" s="83" t="s">
        <v>72</v>
      </c>
      <c r="G3" s="158"/>
      <c r="H3" s="83" t="s">
        <v>105</v>
      </c>
      <c r="I3" s="83" t="s">
        <v>106</v>
      </c>
      <c r="J3" s="83" t="s">
        <v>107</v>
      </c>
      <c r="K3" s="84" t="s">
        <v>44</v>
      </c>
    </row>
    <row r="4" spans="2:11" ht="14.25" customHeight="1" thickBot="1" x14ac:dyDescent="0.2">
      <c r="B4" s="142" t="s">
        <v>73</v>
      </c>
      <c r="C4" s="143"/>
      <c r="D4" s="103">
        <v>5943</v>
      </c>
      <c r="E4" s="103">
        <v>6140</v>
      </c>
      <c r="F4" s="103">
        <v>12083</v>
      </c>
      <c r="G4" s="103">
        <v>4769</v>
      </c>
      <c r="H4" s="104" t="s">
        <v>114</v>
      </c>
      <c r="I4" s="104" t="s">
        <v>177</v>
      </c>
      <c r="J4" s="104" t="s">
        <v>316</v>
      </c>
      <c r="K4" s="104">
        <v>2</v>
      </c>
    </row>
    <row r="5" spans="2:11" ht="14.25" thickBot="1" x14ac:dyDescent="0.2">
      <c r="B5" s="142" t="s">
        <v>74</v>
      </c>
      <c r="C5" s="143"/>
      <c r="D5" s="103">
        <v>2053</v>
      </c>
      <c r="E5" s="103">
        <v>2235</v>
      </c>
      <c r="F5" s="103">
        <v>4288</v>
      </c>
      <c r="G5" s="103">
        <v>1810</v>
      </c>
      <c r="H5" s="104" t="s">
        <v>116</v>
      </c>
      <c r="I5" s="104" t="s">
        <v>116</v>
      </c>
      <c r="J5" s="104" t="s">
        <v>117</v>
      </c>
      <c r="K5" s="104">
        <v>2</v>
      </c>
    </row>
    <row r="6" spans="2:11" ht="14.25" thickBot="1" x14ac:dyDescent="0.2">
      <c r="B6" s="147" t="s">
        <v>94</v>
      </c>
      <c r="C6" s="139" t="s">
        <v>75</v>
      </c>
      <c r="D6" s="103">
        <v>1056</v>
      </c>
      <c r="E6" s="103">
        <v>1144</v>
      </c>
      <c r="F6" s="103">
        <v>2200</v>
      </c>
      <c r="G6" s="103">
        <v>846</v>
      </c>
      <c r="H6" s="104" t="s">
        <v>118</v>
      </c>
      <c r="I6" s="104" t="s">
        <v>117</v>
      </c>
      <c r="J6" s="104" t="s">
        <v>114</v>
      </c>
      <c r="K6" s="104" t="s">
        <v>122</v>
      </c>
    </row>
    <row r="7" spans="2:11" ht="14.25" thickBot="1" x14ac:dyDescent="0.2">
      <c r="B7" s="148"/>
      <c r="C7" s="139" t="s">
        <v>76</v>
      </c>
      <c r="D7" s="103">
        <v>298</v>
      </c>
      <c r="E7" s="103">
        <v>311</v>
      </c>
      <c r="F7" s="103">
        <v>609</v>
      </c>
      <c r="G7" s="103">
        <v>220</v>
      </c>
      <c r="H7" s="104">
        <v>2</v>
      </c>
      <c r="I7" s="104">
        <v>1</v>
      </c>
      <c r="J7" s="104">
        <v>3</v>
      </c>
      <c r="K7" s="104">
        <v>2</v>
      </c>
    </row>
    <row r="8" spans="2:11" ht="14.25" thickBot="1" x14ac:dyDescent="0.2">
      <c r="B8" s="148"/>
      <c r="C8" s="139" t="s">
        <v>77</v>
      </c>
      <c r="D8" s="103">
        <v>260</v>
      </c>
      <c r="E8" s="103">
        <v>264</v>
      </c>
      <c r="F8" s="103">
        <v>524</v>
      </c>
      <c r="G8" s="103">
        <v>196</v>
      </c>
      <c r="H8" s="104" t="s">
        <v>116</v>
      </c>
      <c r="I8" s="104" t="s">
        <v>119</v>
      </c>
      <c r="J8" s="104" t="s">
        <v>118</v>
      </c>
      <c r="K8" s="104">
        <v>1</v>
      </c>
    </row>
    <row r="9" spans="2:11" ht="14.25" thickBot="1" x14ac:dyDescent="0.2">
      <c r="B9" s="148"/>
      <c r="C9" s="139" t="s">
        <v>78</v>
      </c>
      <c r="D9" s="103">
        <v>142</v>
      </c>
      <c r="E9" s="103">
        <v>148</v>
      </c>
      <c r="F9" s="103">
        <v>290</v>
      </c>
      <c r="G9" s="103">
        <v>102</v>
      </c>
      <c r="H9" s="104" t="s">
        <v>119</v>
      </c>
      <c r="I9" s="104">
        <v>0</v>
      </c>
      <c r="J9" s="104" t="s">
        <v>119</v>
      </c>
      <c r="K9" s="104">
        <v>0</v>
      </c>
    </row>
    <row r="10" spans="2:11" ht="14.25" thickBot="1" x14ac:dyDescent="0.2">
      <c r="B10" s="149"/>
      <c r="C10" s="98" t="s">
        <v>72</v>
      </c>
      <c r="D10" s="103">
        <v>1756</v>
      </c>
      <c r="E10" s="103">
        <v>1867</v>
      </c>
      <c r="F10" s="103">
        <v>3623</v>
      </c>
      <c r="G10" s="103">
        <v>1364</v>
      </c>
      <c r="H10" s="104" t="s">
        <v>117</v>
      </c>
      <c r="I10" s="104" t="s">
        <v>117</v>
      </c>
      <c r="J10" s="104" t="s">
        <v>177</v>
      </c>
      <c r="K10" s="104" t="s">
        <v>116</v>
      </c>
    </row>
    <row r="11" spans="2:11" ht="14.25" thickBot="1" x14ac:dyDescent="0.2">
      <c r="B11" s="147" t="s">
        <v>95</v>
      </c>
      <c r="C11" s="139" t="s">
        <v>79</v>
      </c>
      <c r="D11" s="103">
        <v>376</v>
      </c>
      <c r="E11" s="103">
        <v>369</v>
      </c>
      <c r="F11" s="103">
        <v>745</v>
      </c>
      <c r="G11" s="103">
        <v>255</v>
      </c>
      <c r="H11" s="104">
        <v>1</v>
      </c>
      <c r="I11" s="104">
        <v>2</v>
      </c>
      <c r="J11" s="104">
        <v>3</v>
      </c>
      <c r="K11" s="104">
        <v>0</v>
      </c>
    </row>
    <row r="12" spans="2:11" ht="14.25" thickBot="1" x14ac:dyDescent="0.2">
      <c r="B12" s="148"/>
      <c r="C12" s="139" t="s">
        <v>80</v>
      </c>
      <c r="D12" s="103">
        <v>281</v>
      </c>
      <c r="E12" s="103">
        <v>248</v>
      </c>
      <c r="F12" s="103">
        <v>529</v>
      </c>
      <c r="G12" s="103">
        <v>185</v>
      </c>
      <c r="H12" s="104" t="s">
        <v>116</v>
      </c>
      <c r="I12" s="104">
        <v>0</v>
      </c>
      <c r="J12" s="104" t="s">
        <v>116</v>
      </c>
      <c r="K12" s="104" t="s">
        <v>119</v>
      </c>
    </row>
    <row r="13" spans="2:11" ht="14.25" thickBot="1" x14ac:dyDescent="0.2">
      <c r="B13" s="149"/>
      <c r="C13" s="98" t="s">
        <v>72</v>
      </c>
      <c r="D13" s="103">
        <v>657</v>
      </c>
      <c r="E13" s="103">
        <v>617</v>
      </c>
      <c r="F13" s="103">
        <v>1274</v>
      </c>
      <c r="G13" s="103">
        <v>440</v>
      </c>
      <c r="H13" s="104" t="s">
        <v>119</v>
      </c>
      <c r="I13" s="104">
        <v>2</v>
      </c>
      <c r="J13" s="104">
        <v>1</v>
      </c>
      <c r="K13" s="104" t="s">
        <v>119</v>
      </c>
    </row>
    <row r="14" spans="2:11" ht="14.25" thickBot="1" x14ac:dyDescent="0.2">
      <c r="B14" s="142" t="s">
        <v>81</v>
      </c>
      <c r="C14" s="143"/>
      <c r="D14" s="103">
        <v>271</v>
      </c>
      <c r="E14" s="103">
        <v>287</v>
      </c>
      <c r="F14" s="103">
        <v>558</v>
      </c>
      <c r="G14" s="103">
        <v>204</v>
      </c>
      <c r="H14" s="104" t="s">
        <v>119</v>
      </c>
      <c r="I14" s="104" t="s">
        <v>119</v>
      </c>
      <c r="J14" s="104" t="s">
        <v>116</v>
      </c>
      <c r="K14" s="104">
        <v>0</v>
      </c>
    </row>
    <row r="15" spans="2:11" ht="14.25" thickBot="1" x14ac:dyDescent="0.2">
      <c r="B15" s="142" t="s">
        <v>82</v>
      </c>
      <c r="C15" s="143"/>
      <c r="D15" s="103">
        <v>664</v>
      </c>
      <c r="E15" s="103">
        <v>601</v>
      </c>
      <c r="F15" s="103">
        <v>1265</v>
      </c>
      <c r="G15" s="103">
        <v>513</v>
      </c>
      <c r="H15" s="104">
        <v>0</v>
      </c>
      <c r="I15" s="104" t="s">
        <v>119</v>
      </c>
      <c r="J15" s="104" t="s">
        <v>119</v>
      </c>
      <c r="K15" s="104">
        <v>1</v>
      </c>
    </row>
    <row r="16" spans="2:11" ht="14.25" thickBot="1" x14ac:dyDescent="0.2">
      <c r="B16" s="142" t="s">
        <v>83</v>
      </c>
      <c r="C16" s="143"/>
      <c r="D16" s="103">
        <v>133</v>
      </c>
      <c r="E16" s="103">
        <v>124</v>
      </c>
      <c r="F16" s="103">
        <v>257</v>
      </c>
      <c r="G16" s="103">
        <v>90</v>
      </c>
      <c r="H16" s="104">
        <v>0</v>
      </c>
      <c r="I16" s="104" t="s">
        <v>119</v>
      </c>
      <c r="J16" s="104" t="s">
        <v>119</v>
      </c>
      <c r="K16" s="104">
        <v>0</v>
      </c>
    </row>
    <row r="17" spans="2:11" ht="14.25" thickBot="1" x14ac:dyDescent="0.2">
      <c r="B17" s="142" t="s">
        <v>84</v>
      </c>
      <c r="C17" s="143"/>
      <c r="D17" s="103">
        <v>249</v>
      </c>
      <c r="E17" s="103">
        <v>255</v>
      </c>
      <c r="F17" s="103">
        <v>504</v>
      </c>
      <c r="G17" s="103">
        <v>204</v>
      </c>
      <c r="H17" s="104">
        <v>2</v>
      </c>
      <c r="I17" s="104" t="s">
        <v>119</v>
      </c>
      <c r="J17" s="104">
        <v>1</v>
      </c>
      <c r="K17" s="104">
        <v>2</v>
      </c>
    </row>
    <row r="18" spans="2:11" ht="14.25" thickBot="1" x14ac:dyDescent="0.2">
      <c r="B18" s="144" t="s">
        <v>85</v>
      </c>
      <c r="C18" s="145"/>
      <c r="D18" s="103">
        <v>160</v>
      </c>
      <c r="E18" s="103">
        <v>154</v>
      </c>
      <c r="F18" s="103">
        <v>314</v>
      </c>
      <c r="G18" s="103">
        <v>144</v>
      </c>
      <c r="H18" s="104" t="s">
        <v>119</v>
      </c>
      <c r="I18" s="104">
        <v>0</v>
      </c>
      <c r="J18" s="104" t="s">
        <v>119</v>
      </c>
      <c r="K18" s="104">
        <v>0</v>
      </c>
    </row>
    <row r="19" spans="2:11" ht="14.25" thickTop="1" x14ac:dyDescent="0.15">
      <c r="B19" s="106"/>
      <c r="C19" s="106"/>
      <c r="D19" s="107"/>
      <c r="E19" s="107"/>
      <c r="F19" s="107"/>
      <c r="G19" s="107"/>
      <c r="H19" s="108"/>
      <c r="I19" s="108"/>
      <c r="J19" s="108"/>
      <c r="K19" s="135" t="s">
        <v>140</v>
      </c>
    </row>
    <row r="20" spans="2:11" x14ac:dyDescent="0.15">
      <c r="B20" s="106"/>
      <c r="C20" s="2" t="s">
        <v>144</v>
      </c>
      <c r="D20" s="107"/>
      <c r="E20" s="107"/>
      <c r="F20" s="107"/>
      <c r="G20" s="107"/>
      <c r="H20" s="108"/>
      <c r="I20" s="108"/>
      <c r="J20" s="108"/>
      <c r="K20" s="108"/>
    </row>
    <row r="21" spans="2:11" x14ac:dyDescent="0.15">
      <c r="B21" s="106"/>
      <c r="C21" s="106" t="s">
        <v>145</v>
      </c>
      <c r="D21" s="107" t="s">
        <v>197</v>
      </c>
      <c r="E21" s="107"/>
      <c r="F21" s="107"/>
      <c r="G21" s="113" t="s">
        <v>383</v>
      </c>
      <c r="H21" s="114"/>
      <c r="I21" s="114"/>
      <c r="J21" s="114"/>
      <c r="K21" s="114"/>
    </row>
    <row r="22" spans="2:11" x14ac:dyDescent="0.15">
      <c r="B22" s="106"/>
      <c r="C22" s="106" t="s">
        <v>101</v>
      </c>
      <c r="D22" s="107" t="s">
        <v>384</v>
      </c>
      <c r="E22" s="107"/>
      <c r="F22" s="107"/>
      <c r="G22" s="107"/>
      <c r="H22" s="108"/>
      <c r="I22" s="108"/>
      <c r="J22" s="108" t="s">
        <v>102</v>
      </c>
      <c r="K22" s="108"/>
    </row>
    <row r="23" spans="2:11" x14ac:dyDescent="0.15">
      <c r="B23" s="106"/>
      <c r="C23" s="106" t="s">
        <v>63</v>
      </c>
      <c r="D23" s="107" t="s">
        <v>385</v>
      </c>
      <c r="E23" s="146" t="s">
        <v>386</v>
      </c>
      <c r="F23" s="146"/>
      <c r="G23" s="140" t="s">
        <v>14</v>
      </c>
      <c r="H23" s="140" t="s">
        <v>387</v>
      </c>
      <c r="I23" s="110" t="s">
        <v>39</v>
      </c>
      <c r="J23" s="140" t="s">
        <v>388</v>
      </c>
      <c r="K23" s="108"/>
    </row>
    <row r="24" spans="2:11" x14ac:dyDescent="0.15">
      <c r="B24" s="106"/>
      <c r="C24" s="106" t="s">
        <v>40</v>
      </c>
      <c r="D24" s="107" t="s">
        <v>389</v>
      </c>
      <c r="E24" s="146" t="s">
        <v>390</v>
      </c>
      <c r="F24" s="146"/>
      <c r="G24" s="111" t="s">
        <v>10</v>
      </c>
      <c r="H24" s="111" t="s">
        <v>391</v>
      </c>
      <c r="I24" s="26" t="s">
        <v>39</v>
      </c>
      <c r="J24" s="111" t="s">
        <v>392</v>
      </c>
      <c r="K24" s="108"/>
    </row>
    <row r="25" spans="2:11" x14ac:dyDescent="0.15">
      <c r="B25" s="106"/>
      <c r="C25" s="106" t="s">
        <v>64</v>
      </c>
      <c r="D25" s="107" t="s">
        <v>257</v>
      </c>
      <c r="E25" s="107"/>
      <c r="F25" s="107"/>
      <c r="G25" s="141" t="s">
        <v>11</v>
      </c>
      <c r="H25" s="112" t="s">
        <v>393</v>
      </c>
      <c r="I25" s="2" t="s">
        <v>39</v>
      </c>
      <c r="J25" s="112" t="s">
        <v>394</v>
      </c>
      <c r="K25" s="108"/>
    </row>
    <row r="26" spans="2:11" x14ac:dyDescent="0.15">
      <c r="B26" s="106"/>
      <c r="C26" s="106" t="s">
        <v>65</v>
      </c>
      <c r="D26" s="107" t="s">
        <v>395</v>
      </c>
      <c r="E26" s="107"/>
      <c r="F26" s="107"/>
      <c r="G26" s="141" t="s">
        <v>43</v>
      </c>
      <c r="H26" s="112" t="s">
        <v>396</v>
      </c>
      <c r="I26" s="2" t="s">
        <v>44</v>
      </c>
      <c r="J26" s="112" t="s">
        <v>397</v>
      </c>
      <c r="K26" s="108"/>
    </row>
    <row r="27" spans="2:11" x14ac:dyDescent="0.15">
      <c r="B27" s="106"/>
      <c r="C27" s="106"/>
      <c r="D27" s="107"/>
      <c r="E27" s="107"/>
      <c r="F27" s="107"/>
      <c r="G27" s="141"/>
      <c r="H27" s="112"/>
      <c r="I27" s="2"/>
      <c r="J27" s="112"/>
      <c r="K27" s="108"/>
    </row>
    <row r="28" spans="2:11" x14ac:dyDescent="0.15">
      <c r="B28" s="106"/>
      <c r="C28" s="106"/>
      <c r="D28" s="107"/>
      <c r="E28" s="107"/>
      <c r="F28" s="107"/>
      <c r="G28" s="141"/>
      <c r="H28" s="112"/>
      <c r="I28" s="2"/>
      <c r="J28" s="112"/>
      <c r="K28" s="108"/>
    </row>
  </sheetData>
  <mergeCells count="15">
    <mergeCell ref="B18:C18"/>
    <mergeCell ref="E23:F23"/>
    <mergeCell ref="E24:F24"/>
    <mergeCell ref="B17:C17"/>
    <mergeCell ref="B2:C3"/>
    <mergeCell ref="D2:F2"/>
    <mergeCell ref="G2:G3"/>
    <mergeCell ref="H2:K2"/>
    <mergeCell ref="B4:C4"/>
    <mergeCell ref="B5:C5"/>
    <mergeCell ref="B6:B10"/>
    <mergeCell ref="B11:B13"/>
    <mergeCell ref="B14:C14"/>
    <mergeCell ref="B15:C15"/>
    <mergeCell ref="B16:C16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tabSelected="1" view="pageBreakPreview" zoomScale="70" zoomScaleNormal="100" zoomScaleSheetLayoutView="70" workbookViewId="0">
      <selection activeCell="K45" sqref="K45"/>
    </sheetView>
  </sheetViews>
  <sheetFormatPr defaultRowHeight="13.5" x14ac:dyDescent="0.15"/>
  <cols>
    <col min="1" max="1" width="1.625" style="82" customWidth="1"/>
    <col min="2" max="2" width="4.25" style="82" customWidth="1"/>
    <col min="3" max="3" width="11.625" style="82" customWidth="1"/>
    <col min="4" max="4" width="9" style="82" customWidth="1"/>
    <col min="5" max="6" width="9" style="82"/>
    <col min="7" max="7" width="7.5" style="82" customWidth="1"/>
    <col min="8" max="8" width="8.375" style="82" customWidth="1"/>
    <col min="9" max="9" width="9" style="82" customWidth="1"/>
    <col min="10" max="10" width="8.125" style="82" customWidth="1"/>
    <col min="11" max="11" width="5.125" style="82" customWidth="1"/>
    <col min="12" max="12" width="1.5" style="82" customWidth="1"/>
    <col min="13" max="16384" width="9" style="82"/>
  </cols>
  <sheetData>
    <row r="1" spans="2:11" ht="18" customHeight="1" thickBot="1" x14ac:dyDescent="0.2">
      <c r="C1" s="82" t="s">
        <v>148</v>
      </c>
      <c r="H1" s="82" t="s">
        <v>110</v>
      </c>
      <c r="I1" s="82" t="s">
        <v>173</v>
      </c>
      <c r="J1" s="82" t="s">
        <v>112</v>
      </c>
    </row>
    <row r="2" spans="2:11" ht="15" customHeight="1" thickTop="1" thickBot="1" x14ac:dyDescent="0.2">
      <c r="B2" s="150" t="s">
        <v>70</v>
      </c>
      <c r="C2" s="151"/>
      <c r="D2" s="154" t="s">
        <v>99</v>
      </c>
      <c r="E2" s="155"/>
      <c r="F2" s="156"/>
      <c r="G2" s="157" t="s">
        <v>98</v>
      </c>
      <c r="H2" s="154" t="s">
        <v>96</v>
      </c>
      <c r="I2" s="155"/>
      <c r="J2" s="155"/>
      <c r="K2" s="159"/>
    </row>
    <row r="3" spans="2:11" ht="14.25" customHeight="1" thickBot="1" x14ac:dyDescent="0.2">
      <c r="B3" s="152"/>
      <c r="C3" s="153"/>
      <c r="D3" s="83" t="s">
        <v>97</v>
      </c>
      <c r="E3" s="83" t="s">
        <v>71</v>
      </c>
      <c r="F3" s="83" t="s">
        <v>72</v>
      </c>
      <c r="G3" s="158"/>
      <c r="H3" s="83" t="s">
        <v>105</v>
      </c>
      <c r="I3" s="83" t="s">
        <v>106</v>
      </c>
      <c r="J3" s="83" t="s">
        <v>107</v>
      </c>
      <c r="K3" s="84" t="s">
        <v>44</v>
      </c>
    </row>
    <row r="4" spans="2:11" ht="14.25" customHeight="1" thickBot="1" x14ac:dyDescent="0.2">
      <c r="B4" s="142" t="s">
        <v>73</v>
      </c>
      <c r="C4" s="143"/>
      <c r="D4" s="103">
        <v>5920</v>
      </c>
      <c r="E4" s="103">
        <v>6117</v>
      </c>
      <c r="F4" s="103">
        <v>12037</v>
      </c>
      <c r="G4" s="103">
        <v>4764</v>
      </c>
      <c r="H4" s="104" t="s">
        <v>365</v>
      </c>
      <c r="I4" s="104" t="s">
        <v>365</v>
      </c>
      <c r="J4" s="104" t="s">
        <v>366</v>
      </c>
      <c r="K4" s="104" t="s">
        <v>122</v>
      </c>
    </row>
    <row r="5" spans="2:11" ht="14.25" thickBot="1" x14ac:dyDescent="0.2">
      <c r="B5" s="142" t="s">
        <v>74</v>
      </c>
      <c r="C5" s="143"/>
      <c r="D5" s="103">
        <v>2039</v>
      </c>
      <c r="E5" s="103">
        <v>2230</v>
      </c>
      <c r="F5" s="103">
        <v>4269</v>
      </c>
      <c r="G5" s="103">
        <v>1805</v>
      </c>
      <c r="H5" s="104" t="s">
        <v>229</v>
      </c>
      <c r="I5" s="104" t="s">
        <v>122</v>
      </c>
      <c r="J5" s="104" t="s">
        <v>151</v>
      </c>
      <c r="K5" s="104" t="s">
        <v>122</v>
      </c>
    </row>
    <row r="6" spans="2:11" ht="14.25" thickBot="1" x14ac:dyDescent="0.2">
      <c r="B6" s="147" t="s">
        <v>94</v>
      </c>
      <c r="C6" s="139" t="s">
        <v>75</v>
      </c>
      <c r="D6" s="103">
        <v>1056</v>
      </c>
      <c r="E6" s="103">
        <v>1139</v>
      </c>
      <c r="F6" s="103">
        <v>2195</v>
      </c>
      <c r="G6" s="103">
        <v>848</v>
      </c>
      <c r="H6" s="104">
        <v>0</v>
      </c>
      <c r="I6" s="104" t="s">
        <v>122</v>
      </c>
      <c r="J6" s="104" t="s">
        <v>122</v>
      </c>
      <c r="K6" s="104">
        <v>2</v>
      </c>
    </row>
    <row r="7" spans="2:11" ht="14.25" thickBot="1" x14ac:dyDescent="0.2">
      <c r="B7" s="148"/>
      <c r="C7" s="139" t="s">
        <v>76</v>
      </c>
      <c r="D7" s="103">
        <v>295</v>
      </c>
      <c r="E7" s="103">
        <v>307</v>
      </c>
      <c r="F7" s="103">
        <v>602</v>
      </c>
      <c r="G7" s="103">
        <v>219</v>
      </c>
      <c r="H7" s="104" t="s">
        <v>118</v>
      </c>
      <c r="I7" s="104" t="s">
        <v>117</v>
      </c>
      <c r="J7" s="104" t="s">
        <v>114</v>
      </c>
      <c r="K7" s="104" t="s">
        <v>119</v>
      </c>
    </row>
    <row r="8" spans="2:11" ht="14.25" thickBot="1" x14ac:dyDescent="0.2">
      <c r="B8" s="148"/>
      <c r="C8" s="139" t="s">
        <v>77</v>
      </c>
      <c r="D8" s="103">
        <v>260</v>
      </c>
      <c r="E8" s="103">
        <v>264</v>
      </c>
      <c r="F8" s="103">
        <v>524</v>
      </c>
      <c r="G8" s="103">
        <v>197</v>
      </c>
      <c r="H8" s="104">
        <v>0</v>
      </c>
      <c r="I8" s="104">
        <v>0</v>
      </c>
      <c r="J8" s="104">
        <v>0</v>
      </c>
      <c r="K8" s="104">
        <v>1</v>
      </c>
    </row>
    <row r="9" spans="2:11" ht="14.25" thickBot="1" x14ac:dyDescent="0.2">
      <c r="B9" s="148"/>
      <c r="C9" s="139" t="s">
        <v>78</v>
      </c>
      <c r="D9" s="103">
        <v>142</v>
      </c>
      <c r="E9" s="103">
        <v>147</v>
      </c>
      <c r="F9" s="103">
        <v>289</v>
      </c>
      <c r="G9" s="103">
        <v>101</v>
      </c>
      <c r="H9" s="104">
        <v>0</v>
      </c>
      <c r="I9" s="104" t="s">
        <v>119</v>
      </c>
      <c r="J9" s="104" t="s">
        <v>119</v>
      </c>
      <c r="K9" s="104" t="s">
        <v>119</v>
      </c>
    </row>
    <row r="10" spans="2:11" ht="14.25" thickBot="1" x14ac:dyDescent="0.2">
      <c r="B10" s="149"/>
      <c r="C10" s="98" t="s">
        <v>72</v>
      </c>
      <c r="D10" s="103">
        <v>1753</v>
      </c>
      <c r="E10" s="103">
        <v>1857</v>
      </c>
      <c r="F10" s="103">
        <v>3610</v>
      </c>
      <c r="G10" s="103">
        <v>1365</v>
      </c>
      <c r="H10" s="104" t="s">
        <v>118</v>
      </c>
      <c r="I10" s="104" t="s">
        <v>154</v>
      </c>
      <c r="J10" s="104" t="s">
        <v>367</v>
      </c>
      <c r="K10" s="104">
        <v>1</v>
      </c>
    </row>
    <row r="11" spans="2:11" ht="14.25" thickBot="1" x14ac:dyDescent="0.2">
      <c r="B11" s="147" t="s">
        <v>95</v>
      </c>
      <c r="C11" s="139" t="s">
        <v>79</v>
      </c>
      <c r="D11" s="103">
        <v>374</v>
      </c>
      <c r="E11" s="103">
        <v>366</v>
      </c>
      <c r="F11" s="103">
        <v>740</v>
      </c>
      <c r="G11" s="103">
        <v>255</v>
      </c>
      <c r="H11" s="104" t="s">
        <v>116</v>
      </c>
      <c r="I11" s="104" t="s">
        <v>118</v>
      </c>
      <c r="J11" s="104" t="s">
        <v>122</v>
      </c>
      <c r="K11" s="104">
        <v>0</v>
      </c>
    </row>
    <row r="12" spans="2:11" ht="14.25" thickBot="1" x14ac:dyDescent="0.2">
      <c r="B12" s="148"/>
      <c r="C12" s="139" t="s">
        <v>80</v>
      </c>
      <c r="D12" s="103">
        <v>280</v>
      </c>
      <c r="E12" s="103">
        <v>246</v>
      </c>
      <c r="F12" s="103">
        <v>526</v>
      </c>
      <c r="G12" s="103">
        <v>184</v>
      </c>
      <c r="H12" s="104" t="s">
        <v>119</v>
      </c>
      <c r="I12" s="104" t="s">
        <v>116</v>
      </c>
      <c r="J12" s="104" t="s">
        <v>118</v>
      </c>
      <c r="K12" s="104" t="s">
        <v>119</v>
      </c>
    </row>
    <row r="13" spans="2:11" ht="14.25" thickBot="1" x14ac:dyDescent="0.2">
      <c r="B13" s="149"/>
      <c r="C13" s="98" t="s">
        <v>72</v>
      </c>
      <c r="D13" s="103">
        <v>654</v>
      </c>
      <c r="E13" s="103">
        <v>612</v>
      </c>
      <c r="F13" s="103">
        <v>1266</v>
      </c>
      <c r="G13" s="103">
        <v>439</v>
      </c>
      <c r="H13" s="104" t="s">
        <v>118</v>
      </c>
      <c r="I13" s="104" t="s">
        <v>122</v>
      </c>
      <c r="J13" s="104" t="s">
        <v>177</v>
      </c>
      <c r="K13" s="104" t="s">
        <v>119</v>
      </c>
    </row>
    <row r="14" spans="2:11" ht="14.25" thickBot="1" x14ac:dyDescent="0.2">
      <c r="B14" s="142" t="s">
        <v>81</v>
      </c>
      <c r="C14" s="143"/>
      <c r="D14" s="103">
        <v>270</v>
      </c>
      <c r="E14" s="103">
        <v>286</v>
      </c>
      <c r="F14" s="103">
        <v>556</v>
      </c>
      <c r="G14" s="103">
        <v>203</v>
      </c>
      <c r="H14" s="104" t="s">
        <v>119</v>
      </c>
      <c r="I14" s="104" t="s">
        <v>119</v>
      </c>
      <c r="J14" s="104" t="s">
        <v>116</v>
      </c>
      <c r="K14" s="104" t="s">
        <v>119</v>
      </c>
    </row>
    <row r="15" spans="2:11" ht="14.25" thickBot="1" x14ac:dyDescent="0.2">
      <c r="B15" s="142" t="s">
        <v>82</v>
      </c>
      <c r="C15" s="143"/>
      <c r="D15" s="103">
        <v>665</v>
      </c>
      <c r="E15" s="103">
        <v>603</v>
      </c>
      <c r="F15" s="103">
        <v>1268</v>
      </c>
      <c r="G15" s="103">
        <v>515</v>
      </c>
      <c r="H15" s="104">
        <v>1</v>
      </c>
      <c r="I15" s="104">
        <v>2</v>
      </c>
      <c r="J15" s="104">
        <v>3</v>
      </c>
      <c r="K15" s="104">
        <v>2</v>
      </c>
    </row>
    <row r="16" spans="2:11" ht="14.25" thickBot="1" x14ac:dyDescent="0.2">
      <c r="B16" s="142" t="s">
        <v>83</v>
      </c>
      <c r="C16" s="143"/>
      <c r="D16" s="103">
        <v>133</v>
      </c>
      <c r="E16" s="103">
        <v>120</v>
      </c>
      <c r="F16" s="103">
        <v>253</v>
      </c>
      <c r="G16" s="103">
        <v>89</v>
      </c>
      <c r="H16" s="104">
        <v>0</v>
      </c>
      <c r="I16" s="104" t="s">
        <v>117</v>
      </c>
      <c r="J16" s="104" t="s">
        <v>117</v>
      </c>
      <c r="K16" s="104" t="s">
        <v>119</v>
      </c>
    </row>
    <row r="17" spans="2:11" ht="14.25" thickBot="1" x14ac:dyDescent="0.2">
      <c r="B17" s="142" t="s">
        <v>84</v>
      </c>
      <c r="C17" s="143"/>
      <c r="D17" s="103">
        <v>249</v>
      </c>
      <c r="E17" s="103">
        <v>255</v>
      </c>
      <c r="F17" s="103">
        <v>504</v>
      </c>
      <c r="G17" s="103">
        <v>204</v>
      </c>
      <c r="H17" s="104">
        <v>0</v>
      </c>
      <c r="I17" s="104">
        <v>0</v>
      </c>
      <c r="J17" s="104">
        <v>0</v>
      </c>
      <c r="K17" s="104">
        <v>0</v>
      </c>
    </row>
    <row r="18" spans="2:11" ht="14.25" thickBot="1" x14ac:dyDescent="0.2">
      <c r="B18" s="144" t="s">
        <v>85</v>
      </c>
      <c r="C18" s="145"/>
      <c r="D18" s="103">
        <v>157</v>
      </c>
      <c r="E18" s="103">
        <v>154</v>
      </c>
      <c r="F18" s="103">
        <v>311</v>
      </c>
      <c r="G18" s="103">
        <v>144</v>
      </c>
      <c r="H18" s="104" t="s">
        <v>118</v>
      </c>
      <c r="I18" s="104">
        <v>0</v>
      </c>
      <c r="J18" s="104" t="s">
        <v>118</v>
      </c>
      <c r="K18" s="104">
        <v>0</v>
      </c>
    </row>
    <row r="19" spans="2:11" ht="14.25" thickTop="1" x14ac:dyDescent="0.15">
      <c r="B19" s="106"/>
      <c r="C19" s="106"/>
      <c r="D19" s="107"/>
      <c r="E19" s="107"/>
      <c r="F19" s="107"/>
      <c r="G19" s="107"/>
      <c r="H19" s="108"/>
      <c r="I19" s="108"/>
      <c r="J19" s="108"/>
      <c r="K19" s="135" t="s">
        <v>140</v>
      </c>
    </row>
    <row r="20" spans="2:11" x14ac:dyDescent="0.15">
      <c r="B20" s="106"/>
      <c r="C20" s="2" t="s">
        <v>144</v>
      </c>
      <c r="D20" s="107"/>
      <c r="E20" s="107"/>
      <c r="F20" s="107"/>
      <c r="G20" s="107"/>
      <c r="H20" s="108"/>
      <c r="I20" s="108"/>
      <c r="J20" s="108"/>
      <c r="K20" s="108"/>
    </row>
    <row r="21" spans="2:11" x14ac:dyDescent="0.15">
      <c r="B21" s="106"/>
      <c r="C21" s="106" t="s">
        <v>145</v>
      </c>
      <c r="D21" s="107" t="s">
        <v>179</v>
      </c>
      <c r="E21" s="107"/>
      <c r="F21" s="107"/>
      <c r="G21" s="113" t="s">
        <v>368</v>
      </c>
      <c r="H21" s="114"/>
      <c r="I21" s="114"/>
      <c r="J21" s="114"/>
      <c r="K21" s="114"/>
    </row>
    <row r="22" spans="2:11" x14ac:dyDescent="0.15">
      <c r="B22" s="106"/>
      <c r="C22" s="106" t="s">
        <v>101</v>
      </c>
      <c r="D22" s="107" t="s">
        <v>369</v>
      </c>
      <c r="E22" s="107"/>
      <c r="F22" s="107"/>
      <c r="G22" s="107"/>
      <c r="H22" s="108"/>
      <c r="I22" s="108"/>
      <c r="J22" s="108" t="s">
        <v>102</v>
      </c>
      <c r="K22" s="108"/>
    </row>
    <row r="23" spans="2:11" x14ac:dyDescent="0.15">
      <c r="B23" s="106"/>
      <c r="C23" s="106" t="s">
        <v>63</v>
      </c>
      <c r="D23" s="107" t="s">
        <v>370</v>
      </c>
      <c r="E23" s="146" t="s">
        <v>371</v>
      </c>
      <c r="F23" s="146"/>
      <c r="G23" s="140" t="s">
        <v>14</v>
      </c>
      <c r="H23" s="140" t="s">
        <v>372</v>
      </c>
      <c r="I23" s="110" t="s">
        <v>39</v>
      </c>
      <c r="J23" s="140" t="s">
        <v>373</v>
      </c>
      <c r="K23" s="108"/>
    </row>
    <row r="24" spans="2:11" x14ac:dyDescent="0.15">
      <c r="B24" s="106"/>
      <c r="C24" s="106" t="s">
        <v>40</v>
      </c>
      <c r="D24" s="107" t="s">
        <v>374</v>
      </c>
      <c r="E24" s="146" t="s">
        <v>375</v>
      </c>
      <c r="F24" s="146"/>
      <c r="G24" s="111" t="s">
        <v>10</v>
      </c>
      <c r="H24" s="111" t="s">
        <v>376</v>
      </c>
      <c r="I24" s="26" t="s">
        <v>39</v>
      </c>
      <c r="J24" s="111" t="s">
        <v>377</v>
      </c>
      <c r="K24" s="108"/>
    </row>
    <row r="25" spans="2:11" x14ac:dyDescent="0.15">
      <c r="B25" s="106"/>
      <c r="C25" s="106" t="s">
        <v>64</v>
      </c>
      <c r="D25" s="107" t="s">
        <v>134</v>
      </c>
      <c r="E25" s="107"/>
      <c r="F25" s="107"/>
      <c r="G25" s="141" t="s">
        <v>11</v>
      </c>
      <c r="H25" s="112" t="s">
        <v>378</v>
      </c>
      <c r="I25" s="2" t="s">
        <v>39</v>
      </c>
      <c r="J25" s="112" t="s">
        <v>379</v>
      </c>
      <c r="K25" s="108"/>
    </row>
    <row r="26" spans="2:11" x14ac:dyDescent="0.15">
      <c r="B26" s="106"/>
      <c r="C26" s="106" t="s">
        <v>65</v>
      </c>
      <c r="D26" s="107" t="s">
        <v>380</v>
      </c>
      <c r="E26" s="107"/>
      <c r="F26" s="107"/>
      <c r="G26" s="141" t="s">
        <v>43</v>
      </c>
      <c r="H26" s="112" t="s">
        <v>381</v>
      </c>
      <c r="I26" s="2" t="s">
        <v>44</v>
      </c>
      <c r="J26" s="112" t="s">
        <v>382</v>
      </c>
      <c r="K26" s="108"/>
    </row>
    <row r="27" spans="2:11" x14ac:dyDescent="0.15">
      <c r="B27" s="106"/>
      <c r="C27" s="106"/>
      <c r="D27" s="107"/>
      <c r="E27" s="107"/>
      <c r="F27" s="107"/>
      <c r="G27" s="141"/>
      <c r="H27" s="112"/>
      <c r="I27" s="2"/>
      <c r="J27" s="112"/>
      <c r="K27" s="108"/>
    </row>
    <row r="28" spans="2:11" x14ac:dyDescent="0.15">
      <c r="B28" s="106"/>
      <c r="C28" s="106"/>
      <c r="D28" s="107"/>
      <c r="E28" s="107"/>
      <c r="F28" s="107"/>
      <c r="G28" s="141"/>
      <c r="H28" s="112"/>
      <c r="I28" s="2"/>
      <c r="J28" s="112"/>
      <c r="K28" s="108"/>
    </row>
  </sheetData>
  <mergeCells count="15">
    <mergeCell ref="B18:C18"/>
    <mergeCell ref="E23:F23"/>
    <mergeCell ref="E24:F24"/>
    <mergeCell ref="B17:C17"/>
    <mergeCell ref="B2:C3"/>
    <mergeCell ref="D2:F2"/>
    <mergeCell ref="G2:G3"/>
    <mergeCell ref="H2:K2"/>
    <mergeCell ref="B4:C4"/>
    <mergeCell ref="B5:C5"/>
    <mergeCell ref="B6:B10"/>
    <mergeCell ref="B11:B13"/>
    <mergeCell ref="B14:C14"/>
    <mergeCell ref="B15:C15"/>
    <mergeCell ref="B16:C16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tabSelected="1" view="pageBreakPreview" zoomScale="70" zoomScaleNormal="100" zoomScaleSheetLayoutView="70" workbookViewId="0">
      <selection activeCell="K45" sqref="K45"/>
    </sheetView>
  </sheetViews>
  <sheetFormatPr defaultRowHeight="13.5" x14ac:dyDescent="0.15"/>
  <cols>
    <col min="1" max="1" width="1.625" style="82" customWidth="1"/>
    <col min="2" max="2" width="4.25" style="82" customWidth="1"/>
    <col min="3" max="3" width="11.625" style="82" customWidth="1"/>
    <col min="4" max="4" width="9" style="82" customWidth="1"/>
    <col min="5" max="6" width="9" style="82"/>
    <col min="7" max="7" width="7.5" style="82" customWidth="1"/>
    <col min="8" max="8" width="8.375" style="82" customWidth="1"/>
    <col min="9" max="9" width="9" style="82" customWidth="1"/>
    <col min="10" max="10" width="8.125" style="82" customWidth="1"/>
    <col min="11" max="11" width="5.125" style="82" customWidth="1"/>
    <col min="12" max="12" width="1.5" style="82" customWidth="1"/>
    <col min="13" max="16384" width="9" style="82"/>
  </cols>
  <sheetData>
    <row r="1" spans="2:11" ht="18" customHeight="1" thickBot="1" x14ac:dyDescent="0.2">
      <c r="C1" s="82" t="s">
        <v>148</v>
      </c>
      <c r="H1" s="82" t="s">
        <v>110</v>
      </c>
      <c r="I1" s="82" t="s">
        <v>336</v>
      </c>
      <c r="J1" s="82" t="s">
        <v>112</v>
      </c>
    </row>
    <row r="2" spans="2:11" ht="15" customHeight="1" thickTop="1" thickBot="1" x14ac:dyDescent="0.2">
      <c r="B2" s="150" t="s">
        <v>70</v>
      </c>
      <c r="C2" s="151"/>
      <c r="D2" s="154" t="s">
        <v>99</v>
      </c>
      <c r="E2" s="155"/>
      <c r="F2" s="156"/>
      <c r="G2" s="157" t="s">
        <v>98</v>
      </c>
      <c r="H2" s="154" t="s">
        <v>96</v>
      </c>
      <c r="I2" s="155"/>
      <c r="J2" s="155"/>
      <c r="K2" s="159"/>
    </row>
    <row r="3" spans="2:11" ht="14.25" customHeight="1" thickBot="1" x14ac:dyDescent="0.2">
      <c r="B3" s="152"/>
      <c r="C3" s="153"/>
      <c r="D3" s="83" t="s">
        <v>97</v>
      </c>
      <c r="E3" s="83" t="s">
        <v>71</v>
      </c>
      <c r="F3" s="83" t="s">
        <v>72</v>
      </c>
      <c r="G3" s="158"/>
      <c r="H3" s="83" t="s">
        <v>105</v>
      </c>
      <c r="I3" s="83" t="s">
        <v>106</v>
      </c>
      <c r="J3" s="83" t="s">
        <v>107</v>
      </c>
      <c r="K3" s="84" t="s">
        <v>44</v>
      </c>
    </row>
    <row r="4" spans="2:11" ht="14.25" customHeight="1" thickBot="1" x14ac:dyDescent="0.2">
      <c r="B4" s="142" t="s">
        <v>73</v>
      </c>
      <c r="C4" s="143"/>
      <c r="D4" s="103">
        <v>5920</v>
      </c>
      <c r="E4" s="103">
        <v>6098</v>
      </c>
      <c r="F4" s="103">
        <v>12018</v>
      </c>
      <c r="G4" s="103">
        <v>4767</v>
      </c>
      <c r="H4" s="104">
        <v>0</v>
      </c>
      <c r="I4" s="104" t="s">
        <v>151</v>
      </c>
      <c r="J4" s="104" t="s">
        <v>151</v>
      </c>
      <c r="K4" s="104">
        <v>3</v>
      </c>
    </row>
    <row r="5" spans="2:11" ht="14.25" thickBot="1" x14ac:dyDescent="0.2">
      <c r="B5" s="142" t="s">
        <v>74</v>
      </c>
      <c r="C5" s="143"/>
      <c r="D5" s="103">
        <v>2037</v>
      </c>
      <c r="E5" s="103">
        <v>2216</v>
      </c>
      <c r="F5" s="103">
        <v>4253</v>
      </c>
      <c r="G5" s="103">
        <v>1796</v>
      </c>
      <c r="H5" s="104" t="s">
        <v>116</v>
      </c>
      <c r="I5" s="104" t="s">
        <v>229</v>
      </c>
      <c r="J5" s="104" t="s">
        <v>153</v>
      </c>
      <c r="K5" s="104" t="s">
        <v>121</v>
      </c>
    </row>
    <row r="6" spans="2:11" ht="14.25" thickBot="1" x14ac:dyDescent="0.2">
      <c r="B6" s="147" t="s">
        <v>94</v>
      </c>
      <c r="C6" s="139" t="s">
        <v>75</v>
      </c>
      <c r="D6" s="103">
        <v>1065</v>
      </c>
      <c r="E6" s="103">
        <v>1140</v>
      </c>
      <c r="F6" s="103">
        <v>2205</v>
      </c>
      <c r="G6" s="103">
        <v>860</v>
      </c>
      <c r="H6" s="104">
        <v>9</v>
      </c>
      <c r="I6" s="104">
        <v>1</v>
      </c>
      <c r="J6" s="104">
        <v>10</v>
      </c>
      <c r="K6" s="104">
        <v>12</v>
      </c>
    </row>
    <row r="7" spans="2:11" ht="14.25" thickBot="1" x14ac:dyDescent="0.2">
      <c r="B7" s="148"/>
      <c r="C7" s="139" t="s">
        <v>76</v>
      </c>
      <c r="D7" s="103">
        <v>295</v>
      </c>
      <c r="E7" s="103">
        <v>307</v>
      </c>
      <c r="F7" s="103">
        <v>602</v>
      </c>
      <c r="G7" s="103">
        <v>219</v>
      </c>
      <c r="H7" s="104">
        <v>0</v>
      </c>
      <c r="I7" s="104">
        <v>0</v>
      </c>
      <c r="J7" s="104">
        <v>0</v>
      </c>
      <c r="K7" s="104">
        <v>0</v>
      </c>
    </row>
    <row r="8" spans="2:11" ht="14.25" thickBot="1" x14ac:dyDescent="0.2">
      <c r="B8" s="148"/>
      <c r="C8" s="139" t="s">
        <v>77</v>
      </c>
      <c r="D8" s="103">
        <v>260</v>
      </c>
      <c r="E8" s="103">
        <v>262</v>
      </c>
      <c r="F8" s="103">
        <v>522</v>
      </c>
      <c r="G8" s="103">
        <v>196</v>
      </c>
      <c r="H8" s="104">
        <v>0</v>
      </c>
      <c r="I8" s="104" t="s">
        <v>116</v>
      </c>
      <c r="J8" s="104" t="s">
        <v>116</v>
      </c>
      <c r="K8" s="104" t="s">
        <v>119</v>
      </c>
    </row>
    <row r="9" spans="2:11" ht="14.25" thickBot="1" x14ac:dyDescent="0.2">
      <c r="B9" s="148"/>
      <c r="C9" s="139" t="s">
        <v>78</v>
      </c>
      <c r="D9" s="103">
        <v>140</v>
      </c>
      <c r="E9" s="103">
        <v>144</v>
      </c>
      <c r="F9" s="103">
        <v>284</v>
      </c>
      <c r="G9" s="103">
        <v>101</v>
      </c>
      <c r="H9" s="104" t="s">
        <v>116</v>
      </c>
      <c r="I9" s="104" t="s">
        <v>118</v>
      </c>
      <c r="J9" s="104" t="s">
        <v>122</v>
      </c>
      <c r="K9" s="104">
        <v>0</v>
      </c>
    </row>
    <row r="10" spans="2:11" ht="14.25" thickBot="1" x14ac:dyDescent="0.2">
      <c r="B10" s="149"/>
      <c r="C10" s="98" t="s">
        <v>72</v>
      </c>
      <c r="D10" s="103">
        <v>1760</v>
      </c>
      <c r="E10" s="103">
        <v>1853</v>
      </c>
      <c r="F10" s="103">
        <v>3613</v>
      </c>
      <c r="G10" s="103">
        <v>1376</v>
      </c>
      <c r="H10" s="104">
        <v>7</v>
      </c>
      <c r="I10" s="104" t="s">
        <v>117</v>
      </c>
      <c r="J10" s="104">
        <v>3</v>
      </c>
      <c r="K10" s="104">
        <v>11</v>
      </c>
    </row>
    <row r="11" spans="2:11" ht="14.25" thickBot="1" x14ac:dyDescent="0.2">
      <c r="B11" s="147" t="s">
        <v>95</v>
      </c>
      <c r="C11" s="139" t="s">
        <v>79</v>
      </c>
      <c r="D11" s="103">
        <v>374</v>
      </c>
      <c r="E11" s="103">
        <v>368</v>
      </c>
      <c r="F11" s="103">
        <v>742</v>
      </c>
      <c r="G11" s="103">
        <v>255</v>
      </c>
      <c r="H11" s="104">
        <v>0</v>
      </c>
      <c r="I11" s="104">
        <v>2</v>
      </c>
      <c r="J11" s="104">
        <v>2</v>
      </c>
      <c r="K11" s="104">
        <v>0</v>
      </c>
    </row>
    <row r="12" spans="2:11" ht="14.25" thickBot="1" x14ac:dyDescent="0.2">
      <c r="B12" s="148"/>
      <c r="C12" s="139" t="s">
        <v>80</v>
      </c>
      <c r="D12" s="103">
        <v>280</v>
      </c>
      <c r="E12" s="103">
        <v>248</v>
      </c>
      <c r="F12" s="103">
        <v>528</v>
      </c>
      <c r="G12" s="103">
        <v>185</v>
      </c>
      <c r="H12" s="104">
        <v>0</v>
      </c>
      <c r="I12" s="104">
        <v>2</v>
      </c>
      <c r="J12" s="104">
        <v>2</v>
      </c>
      <c r="K12" s="104">
        <v>1</v>
      </c>
    </row>
    <row r="13" spans="2:11" ht="14.25" thickBot="1" x14ac:dyDescent="0.2">
      <c r="B13" s="149"/>
      <c r="C13" s="98" t="s">
        <v>72</v>
      </c>
      <c r="D13" s="103">
        <v>654</v>
      </c>
      <c r="E13" s="103">
        <v>616</v>
      </c>
      <c r="F13" s="103">
        <v>1270</v>
      </c>
      <c r="G13" s="103">
        <v>440</v>
      </c>
      <c r="H13" s="104">
        <v>0</v>
      </c>
      <c r="I13" s="104">
        <v>4</v>
      </c>
      <c r="J13" s="104">
        <v>4</v>
      </c>
      <c r="K13" s="104">
        <v>1</v>
      </c>
    </row>
    <row r="14" spans="2:11" ht="14.25" thickBot="1" x14ac:dyDescent="0.2">
      <c r="B14" s="142" t="s">
        <v>81</v>
      </c>
      <c r="C14" s="143"/>
      <c r="D14" s="103">
        <v>269</v>
      </c>
      <c r="E14" s="103">
        <v>284</v>
      </c>
      <c r="F14" s="103">
        <v>553</v>
      </c>
      <c r="G14" s="103">
        <v>203</v>
      </c>
      <c r="H14" s="104" t="s">
        <v>119</v>
      </c>
      <c r="I14" s="104" t="s">
        <v>116</v>
      </c>
      <c r="J14" s="104" t="s">
        <v>118</v>
      </c>
      <c r="K14" s="104">
        <v>0</v>
      </c>
    </row>
    <row r="15" spans="2:11" ht="14.25" thickBot="1" x14ac:dyDescent="0.2">
      <c r="B15" s="142" t="s">
        <v>82</v>
      </c>
      <c r="C15" s="143"/>
      <c r="D15" s="103">
        <v>662</v>
      </c>
      <c r="E15" s="103">
        <v>600</v>
      </c>
      <c r="F15" s="103">
        <v>1262</v>
      </c>
      <c r="G15" s="103">
        <v>514</v>
      </c>
      <c r="H15" s="104" t="s">
        <v>118</v>
      </c>
      <c r="I15" s="104" t="s">
        <v>118</v>
      </c>
      <c r="J15" s="104" t="s">
        <v>120</v>
      </c>
      <c r="K15" s="104" t="s">
        <v>119</v>
      </c>
    </row>
    <row r="16" spans="2:11" ht="14.25" thickBot="1" x14ac:dyDescent="0.2">
      <c r="B16" s="142" t="s">
        <v>83</v>
      </c>
      <c r="C16" s="143"/>
      <c r="D16" s="103">
        <v>134</v>
      </c>
      <c r="E16" s="103">
        <v>121</v>
      </c>
      <c r="F16" s="103">
        <v>255</v>
      </c>
      <c r="G16" s="103">
        <v>89</v>
      </c>
      <c r="H16" s="104">
        <v>1</v>
      </c>
      <c r="I16" s="104">
        <v>1</v>
      </c>
      <c r="J16" s="104">
        <v>2</v>
      </c>
      <c r="K16" s="104">
        <v>0</v>
      </c>
    </row>
    <row r="17" spans="2:11" ht="14.25" thickBot="1" x14ac:dyDescent="0.2">
      <c r="B17" s="142" t="s">
        <v>84</v>
      </c>
      <c r="C17" s="143"/>
      <c r="D17" s="103">
        <v>249</v>
      </c>
      <c r="E17" s="103">
        <v>254</v>
      </c>
      <c r="F17" s="103">
        <v>503</v>
      </c>
      <c r="G17" s="103">
        <v>204</v>
      </c>
      <c r="H17" s="104">
        <v>0</v>
      </c>
      <c r="I17" s="104" t="s">
        <v>119</v>
      </c>
      <c r="J17" s="104" t="s">
        <v>119</v>
      </c>
      <c r="K17" s="104">
        <v>0</v>
      </c>
    </row>
    <row r="18" spans="2:11" ht="14.25" thickBot="1" x14ac:dyDescent="0.2">
      <c r="B18" s="144" t="s">
        <v>85</v>
      </c>
      <c r="C18" s="145"/>
      <c r="D18" s="103">
        <v>155</v>
      </c>
      <c r="E18" s="103">
        <v>154</v>
      </c>
      <c r="F18" s="103">
        <v>309</v>
      </c>
      <c r="G18" s="103">
        <v>145</v>
      </c>
      <c r="H18" s="104" t="s">
        <v>116</v>
      </c>
      <c r="I18" s="104">
        <v>0</v>
      </c>
      <c r="J18" s="104" t="s">
        <v>116</v>
      </c>
      <c r="K18" s="104">
        <v>1</v>
      </c>
    </row>
    <row r="19" spans="2:11" ht="14.25" thickTop="1" x14ac:dyDescent="0.15">
      <c r="B19" s="106"/>
      <c r="C19" s="106"/>
      <c r="D19" s="107"/>
      <c r="E19" s="107"/>
      <c r="F19" s="107"/>
      <c r="G19" s="107"/>
      <c r="H19" s="108"/>
      <c r="I19" s="108"/>
      <c r="J19" s="108"/>
      <c r="K19" s="135" t="s">
        <v>140</v>
      </c>
    </row>
    <row r="20" spans="2:11" x14ac:dyDescent="0.15">
      <c r="B20" s="106"/>
      <c r="C20" s="2" t="s">
        <v>144</v>
      </c>
      <c r="D20" s="107"/>
      <c r="E20" s="107"/>
      <c r="F20" s="107"/>
      <c r="G20" s="107"/>
      <c r="H20" s="108"/>
      <c r="I20" s="108"/>
      <c r="J20" s="108"/>
      <c r="K20" s="108"/>
    </row>
    <row r="21" spans="2:11" x14ac:dyDescent="0.15">
      <c r="B21" s="106"/>
      <c r="C21" s="106" t="s">
        <v>145</v>
      </c>
      <c r="D21" s="107" t="s">
        <v>173</v>
      </c>
      <c r="E21" s="107"/>
      <c r="F21" s="107"/>
      <c r="G21" s="113" t="s">
        <v>352</v>
      </c>
      <c r="H21" s="114"/>
      <c r="I21" s="114"/>
      <c r="J21" s="114"/>
      <c r="K21" s="114"/>
    </row>
    <row r="22" spans="2:11" x14ac:dyDescent="0.15">
      <c r="B22" s="106"/>
      <c r="C22" s="106" t="s">
        <v>101</v>
      </c>
      <c r="D22" s="107" t="s">
        <v>199</v>
      </c>
      <c r="E22" s="107"/>
      <c r="F22" s="107"/>
      <c r="G22" s="107"/>
      <c r="H22" s="108"/>
      <c r="I22" s="108"/>
      <c r="J22" s="108" t="s">
        <v>102</v>
      </c>
      <c r="K22" s="108"/>
    </row>
    <row r="23" spans="2:11" x14ac:dyDescent="0.15">
      <c r="B23" s="106"/>
      <c r="C23" s="106" t="s">
        <v>63</v>
      </c>
      <c r="D23" s="107" t="s">
        <v>353</v>
      </c>
      <c r="E23" s="146" t="s">
        <v>354</v>
      </c>
      <c r="F23" s="146"/>
      <c r="G23" s="140" t="s">
        <v>14</v>
      </c>
      <c r="H23" s="140" t="s">
        <v>355</v>
      </c>
      <c r="I23" s="110" t="s">
        <v>39</v>
      </c>
      <c r="J23" s="140" t="s">
        <v>356</v>
      </c>
      <c r="K23" s="108"/>
    </row>
    <row r="24" spans="2:11" x14ac:dyDescent="0.15">
      <c r="B24" s="106"/>
      <c r="C24" s="106" t="s">
        <v>40</v>
      </c>
      <c r="D24" s="107" t="s">
        <v>357</v>
      </c>
      <c r="E24" s="146" t="s">
        <v>358</v>
      </c>
      <c r="F24" s="146"/>
      <c r="G24" s="111" t="s">
        <v>10</v>
      </c>
      <c r="H24" s="111" t="s">
        <v>359</v>
      </c>
      <c r="I24" s="26" t="s">
        <v>39</v>
      </c>
      <c r="J24" s="111" t="s">
        <v>360</v>
      </c>
      <c r="K24" s="108"/>
    </row>
    <row r="25" spans="2:11" x14ac:dyDescent="0.15">
      <c r="B25" s="106"/>
      <c r="C25" s="106" t="s">
        <v>64</v>
      </c>
      <c r="D25" s="107" t="s">
        <v>347</v>
      </c>
      <c r="E25" s="107"/>
      <c r="F25" s="107"/>
      <c r="G25" s="141" t="s">
        <v>11</v>
      </c>
      <c r="H25" s="112" t="s">
        <v>361</v>
      </c>
      <c r="I25" s="2" t="s">
        <v>39</v>
      </c>
      <c r="J25" s="112" t="s">
        <v>362</v>
      </c>
      <c r="K25" s="108"/>
    </row>
    <row r="26" spans="2:11" x14ac:dyDescent="0.15">
      <c r="B26" s="106"/>
      <c r="C26" s="106" t="s">
        <v>65</v>
      </c>
      <c r="D26" s="107" t="s">
        <v>363</v>
      </c>
      <c r="E26" s="107"/>
      <c r="F26" s="107"/>
      <c r="G26" s="141" t="s">
        <v>43</v>
      </c>
      <c r="H26" s="112" t="s">
        <v>364</v>
      </c>
      <c r="I26" s="2" t="s">
        <v>44</v>
      </c>
      <c r="J26" s="112" t="s">
        <v>298</v>
      </c>
      <c r="K26" s="108"/>
    </row>
    <row r="27" spans="2:11" x14ac:dyDescent="0.15">
      <c r="B27" s="106"/>
      <c r="C27" s="106"/>
      <c r="D27" s="107"/>
      <c r="E27" s="107"/>
      <c r="F27" s="107"/>
      <c r="G27" s="141"/>
      <c r="H27" s="112"/>
      <c r="I27" s="2"/>
      <c r="J27" s="112"/>
      <c r="K27" s="108"/>
    </row>
    <row r="28" spans="2:11" x14ac:dyDescent="0.15">
      <c r="B28" s="106"/>
      <c r="C28" s="106"/>
      <c r="D28" s="107"/>
      <c r="E28" s="107"/>
      <c r="F28" s="107"/>
      <c r="G28" s="141"/>
      <c r="H28" s="112"/>
      <c r="I28" s="2"/>
      <c r="J28" s="112"/>
      <c r="K28" s="108"/>
    </row>
  </sheetData>
  <mergeCells count="15">
    <mergeCell ref="B18:C18"/>
    <mergeCell ref="E23:F23"/>
    <mergeCell ref="E24:F24"/>
    <mergeCell ref="B17:C17"/>
    <mergeCell ref="B2:C3"/>
    <mergeCell ref="D2:F2"/>
    <mergeCell ref="G2:G3"/>
    <mergeCell ref="H2:K2"/>
    <mergeCell ref="B4:C4"/>
    <mergeCell ref="B5:C5"/>
    <mergeCell ref="B6:B10"/>
    <mergeCell ref="B11:B13"/>
    <mergeCell ref="B14:C14"/>
    <mergeCell ref="B15:C15"/>
    <mergeCell ref="B16:C16"/>
  </mergeCells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tabSelected="1" view="pageBreakPreview" zoomScale="70" zoomScaleNormal="100" zoomScaleSheetLayoutView="70" workbookViewId="0">
      <selection activeCell="K45" sqref="K45"/>
    </sheetView>
  </sheetViews>
  <sheetFormatPr defaultRowHeight="13.5" x14ac:dyDescent="0.15"/>
  <cols>
    <col min="1" max="1" width="1.625" style="82" customWidth="1"/>
    <col min="2" max="2" width="4.25" style="82" customWidth="1"/>
    <col min="3" max="3" width="11.625" style="82" customWidth="1"/>
    <col min="4" max="4" width="9" style="82" customWidth="1"/>
    <col min="5" max="6" width="9" style="82"/>
    <col min="7" max="7" width="7.5" style="82" customWidth="1"/>
    <col min="8" max="8" width="8.375" style="82" customWidth="1"/>
    <col min="9" max="9" width="9" style="82" customWidth="1"/>
    <col min="10" max="10" width="8.125" style="82" customWidth="1"/>
    <col min="11" max="11" width="5.125" style="82" customWidth="1"/>
    <col min="12" max="12" width="1.5" style="82" customWidth="1"/>
    <col min="13" max="16384" width="9" style="82"/>
  </cols>
  <sheetData>
    <row r="1" spans="2:11" ht="18" customHeight="1" thickBot="1" x14ac:dyDescent="0.2">
      <c r="C1" s="82" t="s">
        <v>148</v>
      </c>
      <c r="H1" s="82" t="s">
        <v>110</v>
      </c>
      <c r="I1" s="82" t="s">
        <v>317</v>
      </c>
      <c r="J1" s="82" t="s">
        <v>112</v>
      </c>
    </row>
    <row r="2" spans="2:11" ht="15" customHeight="1" thickTop="1" thickBot="1" x14ac:dyDescent="0.2">
      <c r="B2" s="150" t="s">
        <v>70</v>
      </c>
      <c r="C2" s="151"/>
      <c r="D2" s="154" t="s">
        <v>99</v>
      </c>
      <c r="E2" s="155"/>
      <c r="F2" s="156"/>
      <c r="G2" s="157" t="s">
        <v>98</v>
      </c>
      <c r="H2" s="154" t="s">
        <v>96</v>
      </c>
      <c r="I2" s="155"/>
      <c r="J2" s="155"/>
      <c r="K2" s="159"/>
    </row>
    <row r="3" spans="2:11" ht="14.25" customHeight="1" thickBot="1" x14ac:dyDescent="0.2">
      <c r="B3" s="152"/>
      <c r="C3" s="153"/>
      <c r="D3" s="83" t="s">
        <v>97</v>
      </c>
      <c r="E3" s="83" t="s">
        <v>71</v>
      </c>
      <c r="F3" s="83" t="s">
        <v>72</v>
      </c>
      <c r="G3" s="158"/>
      <c r="H3" s="83" t="s">
        <v>105</v>
      </c>
      <c r="I3" s="83" t="s">
        <v>106</v>
      </c>
      <c r="J3" s="83" t="s">
        <v>107</v>
      </c>
      <c r="K3" s="84" t="s">
        <v>44</v>
      </c>
    </row>
    <row r="4" spans="2:11" ht="14.25" customHeight="1" thickBot="1" x14ac:dyDescent="0.2">
      <c r="B4" s="142" t="s">
        <v>73</v>
      </c>
      <c r="C4" s="143"/>
      <c r="D4" s="103">
        <v>5891</v>
      </c>
      <c r="E4" s="103">
        <v>6087</v>
      </c>
      <c r="F4" s="103">
        <v>11978</v>
      </c>
      <c r="G4" s="103">
        <v>4768</v>
      </c>
      <c r="H4" s="104" t="s">
        <v>333</v>
      </c>
      <c r="I4" s="104" t="s">
        <v>176</v>
      </c>
      <c r="J4" s="104" t="s">
        <v>334</v>
      </c>
      <c r="K4" s="104">
        <v>1</v>
      </c>
    </row>
    <row r="5" spans="2:11" ht="14.25" thickBot="1" x14ac:dyDescent="0.2">
      <c r="B5" s="142" t="s">
        <v>74</v>
      </c>
      <c r="C5" s="143"/>
      <c r="D5" s="103">
        <v>2016</v>
      </c>
      <c r="E5" s="103">
        <v>2209</v>
      </c>
      <c r="F5" s="103">
        <v>4225</v>
      </c>
      <c r="G5" s="103">
        <v>1790</v>
      </c>
      <c r="H5" s="104" t="s">
        <v>264</v>
      </c>
      <c r="I5" s="104" t="s">
        <v>114</v>
      </c>
      <c r="J5" s="104" t="s">
        <v>335</v>
      </c>
      <c r="K5" s="104" t="s">
        <v>120</v>
      </c>
    </row>
    <row r="6" spans="2:11" ht="14.25" thickBot="1" x14ac:dyDescent="0.2">
      <c r="B6" s="147" t="s">
        <v>94</v>
      </c>
      <c r="C6" s="139" t="s">
        <v>75</v>
      </c>
      <c r="D6" s="103">
        <v>1059</v>
      </c>
      <c r="E6" s="103">
        <v>1149</v>
      </c>
      <c r="F6" s="103">
        <v>2208</v>
      </c>
      <c r="G6" s="103">
        <v>862</v>
      </c>
      <c r="H6" s="104" t="s">
        <v>120</v>
      </c>
      <c r="I6" s="104">
        <v>9</v>
      </c>
      <c r="J6" s="104">
        <v>3</v>
      </c>
      <c r="K6" s="104">
        <v>2</v>
      </c>
    </row>
    <row r="7" spans="2:11" ht="14.25" thickBot="1" x14ac:dyDescent="0.2">
      <c r="B7" s="148"/>
      <c r="C7" s="139" t="s">
        <v>76</v>
      </c>
      <c r="D7" s="103">
        <v>295</v>
      </c>
      <c r="E7" s="103">
        <v>306</v>
      </c>
      <c r="F7" s="103">
        <v>601</v>
      </c>
      <c r="G7" s="103">
        <v>219</v>
      </c>
      <c r="H7" s="104">
        <v>0</v>
      </c>
      <c r="I7" s="104" t="s">
        <v>119</v>
      </c>
      <c r="J7" s="104" t="s">
        <v>119</v>
      </c>
      <c r="K7" s="104">
        <v>0</v>
      </c>
    </row>
    <row r="8" spans="2:11" ht="14.25" thickBot="1" x14ac:dyDescent="0.2">
      <c r="B8" s="148"/>
      <c r="C8" s="139" t="s">
        <v>77</v>
      </c>
      <c r="D8" s="103">
        <v>259</v>
      </c>
      <c r="E8" s="103">
        <v>261</v>
      </c>
      <c r="F8" s="103">
        <v>520</v>
      </c>
      <c r="G8" s="103">
        <v>195</v>
      </c>
      <c r="H8" s="104" t="s">
        <v>119</v>
      </c>
      <c r="I8" s="104" t="s">
        <v>119</v>
      </c>
      <c r="J8" s="104" t="s">
        <v>116</v>
      </c>
      <c r="K8" s="104" t="s">
        <v>119</v>
      </c>
    </row>
    <row r="9" spans="2:11" ht="14.25" thickBot="1" x14ac:dyDescent="0.2">
      <c r="B9" s="148"/>
      <c r="C9" s="139" t="s">
        <v>78</v>
      </c>
      <c r="D9" s="103">
        <v>140</v>
      </c>
      <c r="E9" s="103">
        <v>143</v>
      </c>
      <c r="F9" s="103">
        <v>283</v>
      </c>
      <c r="G9" s="103">
        <v>101</v>
      </c>
      <c r="H9" s="104">
        <v>0</v>
      </c>
      <c r="I9" s="104" t="s">
        <v>119</v>
      </c>
      <c r="J9" s="104" t="s">
        <v>119</v>
      </c>
      <c r="K9" s="104">
        <v>0</v>
      </c>
    </row>
    <row r="10" spans="2:11" ht="14.25" thickBot="1" x14ac:dyDescent="0.2">
      <c r="B10" s="149"/>
      <c r="C10" s="98" t="s">
        <v>72</v>
      </c>
      <c r="D10" s="103">
        <v>1753</v>
      </c>
      <c r="E10" s="103">
        <v>1859</v>
      </c>
      <c r="F10" s="103">
        <v>3612</v>
      </c>
      <c r="G10" s="103">
        <v>1377</v>
      </c>
      <c r="H10" s="104" t="s">
        <v>114</v>
      </c>
      <c r="I10" s="104">
        <v>6</v>
      </c>
      <c r="J10" s="104" t="s">
        <v>119</v>
      </c>
      <c r="K10" s="104">
        <v>1</v>
      </c>
    </row>
    <row r="11" spans="2:11" ht="14.25" thickBot="1" x14ac:dyDescent="0.2">
      <c r="B11" s="147" t="s">
        <v>95</v>
      </c>
      <c r="C11" s="139" t="s">
        <v>79</v>
      </c>
      <c r="D11" s="103">
        <v>374</v>
      </c>
      <c r="E11" s="103">
        <v>365</v>
      </c>
      <c r="F11" s="103">
        <v>739</v>
      </c>
      <c r="G11" s="103">
        <v>255</v>
      </c>
      <c r="H11" s="104">
        <v>0</v>
      </c>
      <c r="I11" s="104" t="s">
        <v>118</v>
      </c>
      <c r="J11" s="104" t="s">
        <v>118</v>
      </c>
      <c r="K11" s="104">
        <v>0</v>
      </c>
    </row>
    <row r="12" spans="2:11" ht="14.25" thickBot="1" x14ac:dyDescent="0.2">
      <c r="B12" s="148"/>
      <c r="C12" s="139" t="s">
        <v>80</v>
      </c>
      <c r="D12" s="103">
        <v>280</v>
      </c>
      <c r="E12" s="103">
        <v>250</v>
      </c>
      <c r="F12" s="103">
        <v>530</v>
      </c>
      <c r="G12" s="103">
        <v>186</v>
      </c>
      <c r="H12" s="104">
        <v>0</v>
      </c>
      <c r="I12" s="104">
        <v>2</v>
      </c>
      <c r="J12" s="104">
        <v>2</v>
      </c>
      <c r="K12" s="104">
        <v>1</v>
      </c>
    </row>
    <row r="13" spans="2:11" ht="14.25" thickBot="1" x14ac:dyDescent="0.2">
      <c r="B13" s="149"/>
      <c r="C13" s="98" t="s">
        <v>72</v>
      </c>
      <c r="D13" s="103">
        <v>654</v>
      </c>
      <c r="E13" s="103">
        <v>615</v>
      </c>
      <c r="F13" s="103">
        <v>1269</v>
      </c>
      <c r="G13" s="103">
        <v>441</v>
      </c>
      <c r="H13" s="104">
        <v>0</v>
      </c>
      <c r="I13" s="104" t="s">
        <v>119</v>
      </c>
      <c r="J13" s="104" t="s">
        <v>119</v>
      </c>
      <c r="K13" s="104">
        <v>1</v>
      </c>
    </row>
    <row r="14" spans="2:11" ht="14.25" thickBot="1" x14ac:dyDescent="0.2">
      <c r="B14" s="142" t="s">
        <v>81</v>
      </c>
      <c r="C14" s="143"/>
      <c r="D14" s="103">
        <v>272</v>
      </c>
      <c r="E14" s="103">
        <v>283</v>
      </c>
      <c r="F14" s="103">
        <v>555</v>
      </c>
      <c r="G14" s="103">
        <v>204</v>
      </c>
      <c r="H14" s="104">
        <v>3</v>
      </c>
      <c r="I14" s="104" t="s">
        <v>119</v>
      </c>
      <c r="J14" s="104">
        <v>2</v>
      </c>
      <c r="K14" s="104">
        <v>1</v>
      </c>
    </row>
    <row r="15" spans="2:11" ht="14.25" thickBot="1" x14ac:dyDescent="0.2">
      <c r="B15" s="142" t="s">
        <v>82</v>
      </c>
      <c r="C15" s="143"/>
      <c r="D15" s="103">
        <v>663</v>
      </c>
      <c r="E15" s="103">
        <v>595</v>
      </c>
      <c r="F15" s="103">
        <v>1258</v>
      </c>
      <c r="G15" s="103">
        <v>517</v>
      </c>
      <c r="H15" s="104">
        <v>1</v>
      </c>
      <c r="I15" s="104" t="s">
        <v>122</v>
      </c>
      <c r="J15" s="104" t="s">
        <v>117</v>
      </c>
      <c r="K15" s="104">
        <v>3</v>
      </c>
    </row>
    <row r="16" spans="2:11" ht="14.25" thickBot="1" x14ac:dyDescent="0.2">
      <c r="B16" s="142" t="s">
        <v>83</v>
      </c>
      <c r="C16" s="143"/>
      <c r="D16" s="103">
        <v>134</v>
      </c>
      <c r="E16" s="103">
        <v>118</v>
      </c>
      <c r="F16" s="103">
        <v>252</v>
      </c>
      <c r="G16" s="103">
        <v>89</v>
      </c>
      <c r="H16" s="104">
        <v>0</v>
      </c>
      <c r="I16" s="104" t="s">
        <v>118</v>
      </c>
      <c r="J16" s="104" t="s">
        <v>118</v>
      </c>
      <c r="K16" s="104">
        <v>0</v>
      </c>
    </row>
    <row r="17" spans="2:11" ht="14.25" thickBot="1" x14ac:dyDescent="0.2">
      <c r="B17" s="142" t="s">
        <v>84</v>
      </c>
      <c r="C17" s="143"/>
      <c r="D17" s="103">
        <v>245</v>
      </c>
      <c r="E17" s="103">
        <v>255</v>
      </c>
      <c r="F17" s="103">
        <v>500</v>
      </c>
      <c r="G17" s="103">
        <v>203</v>
      </c>
      <c r="H17" s="104" t="s">
        <v>117</v>
      </c>
      <c r="I17" s="104">
        <v>1</v>
      </c>
      <c r="J17" s="104" t="s">
        <v>118</v>
      </c>
      <c r="K17" s="104" t="s">
        <v>119</v>
      </c>
    </row>
    <row r="18" spans="2:11" ht="14.25" thickBot="1" x14ac:dyDescent="0.2">
      <c r="B18" s="144" t="s">
        <v>85</v>
      </c>
      <c r="C18" s="145"/>
      <c r="D18" s="103">
        <v>154</v>
      </c>
      <c r="E18" s="103">
        <v>153</v>
      </c>
      <c r="F18" s="103">
        <v>307</v>
      </c>
      <c r="G18" s="103">
        <v>147</v>
      </c>
      <c r="H18" s="104" t="s">
        <v>119</v>
      </c>
      <c r="I18" s="104" t="s">
        <v>119</v>
      </c>
      <c r="J18" s="104" t="s">
        <v>116</v>
      </c>
      <c r="K18" s="104">
        <v>2</v>
      </c>
    </row>
    <row r="19" spans="2:11" ht="14.25" thickTop="1" x14ac:dyDescent="0.15">
      <c r="B19" s="106"/>
      <c r="C19" s="106"/>
      <c r="D19" s="107"/>
      <c r="E19" s="107"/>
      <c r="F19" s="107"/>
      <c r="G19" s="107"/>
      <c r="H19" s="108"/>
      <c r="I19" s="108"/>
      <c r="J19" s="108"/>
      <c r="K19" s="135" t="s">
        <v>140</v>
      </c>
    </row>
    <row r="20" spans="2:11" x14ac:dyDescent="0.15">
      <c r="B20" s="106"/>
      <c r="C20" s="2" t="s">
        <v>144</v>
      </c>
      <c r="D20" s="107"/>
      <c r="E20" s="107"/>
      <c r="F20" s="107"/>
      <c r="G20" s="107"/>
      <c r="H20" s="108"/>
      <c r="I20" s="108"/>
      <c r="J20" s="108"/>
      <c r="K20" s="108"/>
    </row>
    <row r="21" spans="2:11" x14ac:dyDescent="0.15">
      <c r="B21" s="106"/>
      <c r="C21" s="106" t="s">
        <v>145</v>
      </c>
      <c r="D21" s="107" t="s">
        <v>336</v>
      </c>
      <c r="E21" s="107"/>
      <c r="F21" s="107"/>
      <c r="G21" s="113" t="s">
        <v>337</v>
      </c>
      <c r="H21" s="114"/>
      <c r="I21" s="114"/>
      <c r="J21" s="114"/>
      <c r="K21" s="114"/>
    </row>
    <row r="22" spans="2:11" x14ac:dyDescent="0.15">
      <c r="B22" s="106"/>
      <c r="C22" s="106" t="s">
        <v>101</v>
      </c>
      <c r="D22" s="107" t="s">
        <v>338</v>
      </c>
      <c r="E22" s="107"/>
      <c r="F22" s="107"/>
      <c r="G22" s="107"/>
      <c r="H22" s="108"/>
      <c r="I22" s="108"/>
      <c r="J22" s="108" t="s">
        <v>102</v>
      </c>
      <c r="K22" s="108"/>
    </row>
    <row r="23" spans="2:11" x14ac:dyDescent="0.15">
      <c r="B23" s="106"/>
      <c r="C23" s="106" t="s">
        <v>63</v>
      </c>
      <c r="D23" s="107" t="s">
        <v>339</v>
      </c>
      <c r="E23" s="146" t="s">
        <v>340</v>
      </c>
      <c r="F23" s="146"/>
      <c r="G23" s="140" t="s">
        <v>14</v>
      </c>
      <c r="H23" s="140" t="s">
        <v>341</v>
      </c>
      <c r="I23" s="110" t="s">
        <v>39</v>
      </c>
      <c r="J23" s="140" t="s">
        <v>342</v>
      </c>
      <c r="K23" s="108"/>
    </row>
    <row r="24" spans="2:11" x14ac:dyDescent="0.15">
      <c r="B24" s="106"/>
      <c r="C24" s="106" t="s">
        <v>40</v>
      </c>
      <c r="D24" s="107" t="s">
        <v>343</v>
      </c>
      <c r="E24" s="146" t="s">
        <v>344</v>
      </c>
      <c r="F24" s="146"/>
      <c r="G24" s="111" t="s">
        <v>10</v>
      </c>
      <c r="H24" s="111" t="s">
        <v>345</v>
      </c>
      <c r="I24" s="26" t="s">
        <v>39</v>
      </c>
      <c r="J24" s="111" t="s">
        <v>346</v>
      </c>
      <c r="K24" s="108"/>
    </row>
    <row r="25" spans="2:11" x14ac:dyDescent="0.15">
      <c r="B25" s="106"/>
      <c r="C25" s="106" t="s">
        <v>64</v>
      </c>
      <c r="D25" s="107" t="s">
        <v>347</v>
      </c>
      <c r="E25" s="107"/>
      <c r="F25" s="107"/>
      <c r="G25" s="141" t="s">
        <v>11</v>
      </c>
      <c r="H25" s="112" t="s">
        <v>348</v>
      </c>
      <c r="I25" s="2" t="s">
        <v>39</v>
      </c>
      <c r="J25" s="112" t="s">
        <v>349</v>
      </c>
      <c r="K25" s="108"/>
    </row>
    <row r="26" spans="2:11" x14ac:dyDescent="0.15">
      <c r="B26" s="106"/>
      <c r="C26" s="106" t="s">
        <v>65</v>
      </c>
      <c r="D26" s="107" t="s">
        <v>350</v>
      </c>
      <c r="E26" s="107"/>
      <c r="F26" s="107"/>
      <c r="G26" s="141" t="s">
        <v>43</v>
      </c>
      <c r="H26" s="112" t="s">
        <v>170</v>
      </c>
      <c r="I26" s="2" t="s">
        <v>44</v>
      </c>
      <c r="J26" s="112" t="s">
        <v>351</v>
      </c>
      <c r="K26" s="108"/>
    </row>
    <row r="27" spans="2:11" x14ac:dyDescent="0.15">
      <c r="B27" s="106"/>
      <c r="C27" s="106"/>
      <c r="D27" s="107"/>
      <c r="E27" s="107"/>
      <c r="F27" s="107"/>
      <c r="G27" s="141"/>
      <c r="H27" s="112"/>
      <c r="I27" s="2"/>
      <c r="J27" s="112"/>
      <c r="K27" s="108"/>
    </row>
    <row r="28" spans="2:11" x14ac:dyDescent="0.15">
      <c r="B28" s="106"/>
      <c r="C28" s="106"/>
      <c r="D28" s="107"/>
      <c r="E28" s="107"/>
      <c r="F28" s="107"/>
      <c r="G28" s="141"/>
      <c r="H28" s="112"/>
      <c r="I28" s="2"/>
      <c r="J28" s="112"/>
      <c r="K28" s="108"/>
    </row>
  </sheetData>
  <mergeCells count="15">
    <mergeCell ref="B18:C18"/>
    <mergeCell ref="E23:F23"/>
    <mergeCell ref="E24:F24"/>
    <mergeCell ref="B17:C17"/>
    <mergeCell ref="B2:C3"/>
    <mergeCell ref="D2:F2"/>
    <mergeCell ref="G2:G3"/>
    <mergeCell ref="H2:K2"/>
    <mergeCell ref="B4:C4"/>
    <mergeCell ref="B5:C5"/>
    <mergeCell ref="B6:B10"/>
    <mergeCell ref="B11:B13"/>
    <mergeCell ref="B14:C14"/>
    <mergeCell ref="B15:C15"/>
    <mergeCell ref="B16:C16"/>
  </mergeCells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tabSelected="1" view="pageBreakPreview" zoomScale="70" zoomScaleNormal="100" zoomScaleSheetLayoutView="70" workbookViewId="0">
      <selection activeCell="K45" sqref="K45"/>
    </sheetView>
  </sheetViews>
  <sheetFormatPr defaultRowHeight="13.5" x14ac:dyDescent="0.15"/>
  <cols>
    <col min="1" max="1" width="1.625" style="82" customWidth="1"/>
    <col min="2" max="2" width="4.25" style="82" customWidth="1"/>
    <col min="3" max="3" width="11.625" style="82" customWidth="1"/>
    <col min="4" max="4" width="9" style="82" customWidth="1"/>
    <col min="5" max="6" width="9" style="82"/>
    <col min="7" max="7" width="7.5" style="82" customWidth="1"/>
    <col min="8" max="8" width="8.375" style="82" customWidth="1"/>
    <col min="9" max="9" width="9" style="82" customWidth="1"/>
    <col min="10" max="10" width="8.125" style="82" customWidth="1"/>
    <col min="11" max="11" width="5.125" style="82" customWidth="1"/>
    <col min="12" max="12" width="1.5" style="82" customWidth="1"/>
    <col min="13" max="16384" width="9" style="82"/>
  </cols>
  <sheetData>
    <row r="1" spans="2:11" ht="18" customHeight="1" thickBot="1" x14ac:dyDescent="0.2">
      <c r="C1" s="82" t="s">
        <v>148</v>
      </c>
      <c r="H1" s="82" t="s">
        <v>110</v>
      </c>
      <c r="I1" s="82" t="s">
        <v>299</v>
      </c>
      <c r="J1" s="82" t="s">
        <v>112</v>
      </c>
    </row>
    <row r="2" spans="2:11" ht="15" customHeight="1" thickTop="1" thickBot="1" x14ac:dyDescent="0.2">
      <c r="B2" s="150" t="s">
        <v>70</v>
      </c>
      <c r="C2" s="151"/>
      <c r="D2" s="154" t="s">
        <v>99</v>
      </c>
      <c r="E2" s="155"/>
      <c r="F2" s="156"/>
      <c r="G2" s="157" t="s">
        <v>98</v>
      </c>
      <c r="H2" s="154" t="s">
        <v>96</v>
      </c>
      <c r="I2" s="155"/>
      <c r="J2" s="155"/>
      <c r="K2" s="159"/>
    </row>
    <row r="3" spans="2:11" ht="14.25" customHeight="1" thickBot="1" x14ac:dyDescent="0.2">
      <c r="B3" s="152"/>
      <c r="C3" s="153"/>
      <c r="D3" s="83" t="s">
        <v>97</v>
      </c>
      <c r="E3" s="83" t="s">
        <v>71</v>
      </c>
      <c r="F3" s="83" t="s">
        <v>72</v>
      </c>
      <c r="G3" s="158"/>
      <c r="H3" s="83" t="s">
        <v>105</v>
      </c>
      <c r="I3" s="83" t="s">
        <v>106</v>
      </c>
      <c r="J3" s="83" t="s">
        <v>107</v>
      </c>
      <c r="K3" s="84" t="s">
        <v>44</v>
      </c>
    </row>
    <row r="4" spans="2:11" ht="14.25" customHeight="1" thickBot="1" x14ac:dyDescent="0.2">
      <c r="B4" s="142" t="s">
        <v>73</v>
      </c>
      <c r="C4" s="143"/>
      <c r="D4" s="103">
        <v>5883</v>
      </c>
      <c r="E4" s="103">
        <v>6080</v>
      </c>
      <c r="F4" s="103">
        <v>11963</v>
      </c>
      <c r="G4" s="103">
        <v>4776</v>
      </c>
      <c r="H4" s="104" t="s">
        <v>177</v>
      </c>
      <c r="I4" s="104" t="s">
        <v>114</v>
      </c>
      <c r="J4" s="104" t="s">
        <v>316</v>
      </c>
      <c r="K4" s="104">
        <v>8</v>
      </c>
    </row>
    <row r="5" spans="2:11" ht="14.25" thickBot="1" x14ac:dyDescent="0.2">
      <c r="B5" s="142" t="s">
        <v>74</v>
      </c>
      <c r="C5" s="143"/>
      <c r="D5" s="103">
        <v>2011</v>
      </c>
      <c r="E5" s="103">
        <v>2204</v>
      </c>
      <c r="F5" s="103">
        <v>4215</v>
      </c>
      <c r="G5" s="103">
        <v>1790</v>
      </c>
      <c r="H5" s="104" t="s">
        <v>122</v>
      </c>
      <c r="I5" s="104" t="s">
        <v>122</v>
      </c>
      <c r="J5" s="104" t="s">
        <v>154</v>
      </c>
      <c r="K5" s="104">
        <v>0</v>
      </c>
    </row>
    <row r="6" spans="2:11" ht="14.25" thickBot="1" x14ac:dyDescent="0.2">
      <c r="B6" s="147" t="s">
        <v>94</v>
      </c>
      <c r="C6" s="139" t="s">
        <v>75</v>
      </c>
      <c r="D6" s="103">
        <v>1066</v>
      </c>
      <c r="E6" s="103">
        <v>1151</v>
      </c>
      <c r="F6" s="103">
        <v>2217</v>
      </c>
      <c r="G6" s="103">
        <v>872</v>
      </c>
      <c r="H6" s="104">
        <v>7</v>
      </c>
      <c r="I6" s="104">
        <v>2</v>
      </c>
      <c r="J6" s="104">
        <v>9</v>
      </c>
      <c r="K6" s="104">
        <v>10</v>
      </c>
    </row>
    <row r="7" spans="2:11" ht="14.25" thickBot="1" x14ac:dyDescent="0.2">
      <c r="B7" s="148"/>
      <c r="C7" s="139" t="s">
        <v>76</v>
      </c>
      <c r="D7" s="103">
        <v>291</v>
      </c>
      <c r="E7" s="103">
        <v>308</v>
      </c>
      <c r="F7" s="103">
        <v>599</v>
      </c>
      <c r="G7" s="103">
        <v>219</v>
      </c>
      <c r="H7" s="104" t="s">
        <v>117</v>
      </c>
      <c r="I7" s="104">
        <v>2</v>
      </c>
      <c r="J7" s="104" t="s">
        <v>116</v>
      </c>
      <c r="K7" s="104">
        <v>0</v>
      </c>
    </row>
    <row r="8" spans="2:11" ht="14.25" thickBot="1" x14ac:dyDescent="0.2">
      <c r="B8" s="148"/>
      <c r="C8" s="139" t="s">
        <v>77</v>
      </c>
      <c r="D8" s="103">
        <v>260</v>
      </c>
      <c r="E8" s="103">
        <v>263</v>
      </c>
      <c r="F8" s="103">
        <v>523</v>
      </c>
      <c r="G8" s="103">
        <v>196</v>
      </c>
      <c r="H8" s="104">
        <v>1</v>
      </c>
      <c r="I8" s="104">
        <v>2</v>
      </c>
      <c r="J8" s="104">
        <v>3</v>
      </c>
      <c r="K8" s="104">
        <v>1</v>
      </c>
    </row>
    <row r="9" spans="2:11" ht="14.25" thickBot="1" x14ac:dyDescent="0.2">
      <c r="B9" s="148"/>
      <c r="C9" s="139" t="s">
        <v>78</v>
      </c>
      <c r="D9" s="103">
        <v>140</v>
      </c>
      <c r="E9" s="103">
        <v>142</v>
      </c>
      <c r="F9" s="103">
        <v>282</v>
      </c>
      <c r="G9" s="103">
        <v>101</v>
      </c>
      <c r="H9" s="104">
        <v>0</v>
      </c>
      <c r="I9" s="104" t="s">
        <v>119</v>
      </c>
      <c r="J9" s="104" t="s">
        <v>119</v>
      </c>
      <c r="K9" s="104">
        <v>0</v>
      </c>
    </row>
    <row r="10" spans="2:11" ht="14.25" thickBot="1" x14ac:dyDescent="0.2">
      <c r="B10" s="149"/>
      <c r="C10" s="98" t="s">
        <v>72</v>
      </c>
      <c r="D10" s="103">
        <v>1757</v>
      </c>
      <c r="E10" s="103">
        <v>1864</v>
      </c>
      <c r="F10" s="103">
        <v>3621</v>
      </c>
      <c r="G10" s="103">
        <v>1388</v>
      </c>
      <c r="H10" s="104">
        <v>4</v>
      </c>
      <c r="I10" s="104">
        <v>5</v>
      </c>
      <c r="J10" s="104">
        <v>9</v>
      </c>
      <c r="K10" s="104">
        <v>11</v>
      </c>
    </row>
    <row r="11" spans="2:11" ht="14.25" thickBot="1" x14ac:dyDescent="0.2">
      <c r="B11" s="147" t="s">
        <v>95</v>
      </c>
      <c r="C11" s="139" t="s">
        <v>79</v>
      </c>
      <c r="D11" s="103">
        <v>373</v>
      </c>
      <c r="E11" s="103">
        <v>363</v>
      </c>
      <c r="F11" s="103">
        <v>736</v>
      </c>
      <c r="G11" s="103">
        <v>252</v>
      </c>
      <c r="H11" s="104" t="s">
        <v>119</v>
      </c>
      <c r="I11" s="104" t="s">
        <v>116</v>
      </c>
      <c r="J11" s="104" t="s">
        <v>118</v>
      </c>
      <c r="K11" s="104" t="s">
        <v>118</v>
      </c>
    </row>
    <row r="12" spans="2:11" ht="14.25" thickBot="1" x14ac:dyDescent="0.2">
      <c r="B12" s="148"/>
      <c r="C12" s="139" t="s">
        <v>80</v>
      </c>
      <c r="D12" s="103">
        <v>279</v>
      </c>
      <c r="E12" s="103">
        <v>250</v>
      </c>
      <c r="F12" s="103">
        <v>529</v>
      </c>
      <c r="G12" s="103">
        <v>187</v>
      </c>
      <c r="H12" s="104" t="s">
        <v>119</v>
      </c>
      <c r="I12" s="104">
        <v>0</v>
      </c>
      <c r="J12" s="104" t="s">
        <v>119</v>
      </c>
      <c r="K12" s="104">
        <v>1</v>
      </c>
    </row>
    <row r="13" spans="2:11" ht="14.25" thickBot="1" x14ac:dyDescent="0.2">
      <c r="B13" s="149"/>
      <c r="C13" s="98" t="s">
        <v>72</v>
      </c>
      <c r="D13" s="103">
        <v>652</v>
      </c>
      <c r="E13" s="103">
        <v>613</v>
      </c>
      <c r="F13" s="103">
        <v>1265</v>
      </c>
      <c r="G13" s="103">
        <v>439</v>
      </c>
      <c r="H13" s="104" t="s">
        <v>116</v>
      </c>
      <c r="I13" s="104" t="s">
        <v>116</v>
      </c>
      <c r="J13" s="104" t="s">
        <v>117</v>
      </c>
      <c r="K13" s="104" t="s">
        <v>116</v>
      </c>
    </row>
    <row r="14" spans="2:11" ht="14.25" thickBot="1" x14ac:dyDescent="0.2">
      <c r="B14" s="142" t="s">
        <v>81</v>
      </c>
      <c r="C14" s="143"/>
      <c r="D14" s="103">
        <v>272</v>
      </c>
      <c r="E14" s="103">
        <v>281</v>
      </c>
      <c r="F14" s="103">
        <v>553</v>
      </c>
      <c r="G14" s="103">
        <v>204</v>
      </c>
      <c r="H14" s="104">
        <v>0</v>
      </c>
      <c r="I14" s="104" t="s">
        <v>116</v>
      </c>
      <c r="J14" s="104" t="s">
        <v>116</v>
      </c>
      <c r="K14" s="104">
        <v>0</v>
      </c>
    </row>
    <row r="15" spans="2:11" ht="14.25" thickBot="1" x14ac:dyDescent="0.2">
      <c r="B15" s="142" t="s">
        <v>82</v>
      </c>
      <c r="C15" s="143"/>
      <c r="D15" s="103">
        <v>662</v>
      </c>
      <c r="E15" s="103">
        <v>595</v>
      </c>
      <c r="F15" s="103">
        <v>1257</v>
      </c>
      <c r="G15" s="103">
        <v>515</v>
      </c>
      <c r="H15" s="104" t="s">
        <v>119</v>
      </c>
      <c r="I15" s="104">
        <v>0</v>
      </c>
      <c r="J15" s="104" t="s">
        <v>119</v>
      </c>
      <c r="K15" s="104" t="s">
        <v>116</v>
      </c>
    </row>
    <row r="16" spans="2:11" ht="14.25" thickBot="1" x14ac:dyDescent="0.2">
      <c r="B16" s="142" t="s">
        <v>83</v>
      </c>
      <c r="C16" s="143"/>
      <c r="D16" s="103">
        <v>134</v>
      </c>
      <c r="E16" s="103">
        <v>119</v>
      </c>
      <c r="F16" s="103">
        <v>253</v>
      </c>
      <c r="G16" s="103">
        <v>89</v>
      </c>
      <c r="H16" s="104">
        <v>0</v>
      </c>
      <c r="I16" s="104">
        <v>1</v>
      </c>
      <c r="J16" s="104">
        <v>1</v>
      </c>
      <c r="K16" s="104">
        <v>0</v>
      </c>
    </row>
    <row r="17" spans="2:11" ht="14.25" thickBot="1" x14ac:dyDescent="0.2">
      <c r="B17" s="142" t="s">
        <v>84</v>
      </c>
      <c r="C17" s="143"/>
      <c r="D17" s="103">
        <v>245</v>
      </c>
      <c r="E17" s="103">
        <v>254</v>
      </c>
      <c r="F17" s="103">
        <v>499</v>
      </c>
      <c r="G17" s="103">
        <v>204</v>
      </c>
      <c r="H17" s="104">
        <v>0</v>
      </c>
      <c r="I17" s="104" t="s">
        <v>119</v>
      </c>
      <c r="J17" s="104" t="s">
        <v>119</v>
      </c>
      <c r="K17" s="104">
        <v>1</v>
      </c>
    </row>
    <row r="18" spans="2:11" ht="14.25" thickBot="1" x14ac:dyDescent="0.2">
      <c r="B18" s="144" t="s">
        <v>85</v>
      </c>
      <c r="C18" s="145"/>
      <c r="D18" s="103">
        <v>150</v>
      </c>
      <c r="E18" s="103">
        <v>150</v>
      </c>
      <c r="F18" s="103">
        <v>300</v>
      </c>
      <c r="G18" s="103">
        <v>147</v>
      </c>
      <c r="H18" s="104" t="s">
        <v>117</v>
      </c>
      <c r="I18" s="104" t="s">
        <v>118</v>
      </c>
      <c r="J18" s="104" t="s">
        <v>114</v>
      </c>
      <c r="K18" s="104">
        <v>0</v>
      </c>
    </row>
    <row r="19" spans="2:11" ht="14.25" thickTop="1" x14ac:dyDescent="0.15">
      <c r="B19" s="106"/>
      <c r="C19" s="106"/>
      <c r="D19" s="107"/>
      <c r="E19" s="107"/>
      <c r="F19" s="107"/>
      <c r="G19" s="107"/>
      <c r="H19" s="108"/>
      <c r="I19" s="108"/>
      <c r="J19" s="108"/>
      <c r="K19" s="135" t="s">
        <v>140</v>
      </c>
    </row>
    <row r="20" spans="2:11" x14ac:dyDescent="0.15">
      <c r="B20" s="106"/>
      <c r="C20" s="2" t="s">
        <v>144</v>
      </c>
      <c r="D20" s="107"/>
      <c r="E20" s="107"/>
      <c r="F20" s="107"/>
      <c r="G20" s="107"/>
      <c r="H20" s="108"/>
      <c r="I20" s="108"/>
      <c r="J20" s="108"/>
      <c r="K20" s="108"/>
    </row>
    <row r="21" spans="2:11" x14ac:dyDescent="0.15">
      <c r="B21" s="106"/>
      <c r="C21" s="106" t="s">
        <v>145</v>
      </c>
      <c r="D21" s="107" t="s">
        <v>317</v>
      </c>
      <c r="E21" s="107"/>
      <c r="F21" s="107"/>
      <c r="G21" s="113" t="s">
        <v>318</v>
      </c>
      <c r="H21" s="114"/>
      <c r="I21" s="114"/>
      <c r="J21" s="114"/>
      <c r="K21" s="114"/>
    </row>
    <row r="22" spans="2:11" x14ac:dyDescent="0.15">
      <c r="B22" s="106"/>
      <c r="C22" s="106" t="s">
        <v>101</v>
      </c>
      <c r="D22" s="107" t="s">
        <v>319</v>
      </c>
      <c r="E22" s="107"/>
      <c r="F22" s="107"/>
      <c r="G22" s="107"/>
      <c r="H22" s="108"/>
      <c r="I22" s="108"/>
      <c r="J22" s="108" t="s">
        <v>102</v>
      </c>
      <c r="K22" s="108"/>
    </row>
    <row r="23" spans="2:11" x14ac:dyDescent="0.15">
      <c r="B23" s="106"/>
      <c r="C23" s="106" t="s">
        <v>63</v>
      </c>
      <c r="D23" s="107" t="s">
        <v>267</v>
      </c>
      <c r="E23" s="146" t="s">
        <v>320</v>
      </c>
      <c r="F23" s="146"/>
      <c r="G23" s="140" t="s">
        <v>14</v>
      </c>
      <c r="H23" s="140" t="s">
        <v>321</v>
      </c>
      <c r="I23" s="110" t="s">
        <v>39</v>
      </c>
      <c r="J23" s="140" t="s">
        <v>322</v>
      </c>
      <c r="K23" s="108"/>
    </row>
    <row r="24" spans="2:11" x14ac:dyDescent="0.15">
      <c r="B24" s="106"/>
      <c r="C24" s="106" t="s">
        <v>40</v>
      </c>
      <c r="D24" s="107" t="s">
        <v>323</v>
      </c>
      <c r="E24" s="146" t="s">
        <v>324</v>
      </c>
      <c r="F24" s="146"/>
      <c r="G24" s="111" t="s">
        <v>10</v>
      </c>
      <c r="H24" s="111" t="s">
        <v>325</v>
      </c>
      <c r="I24" s="26" t="s">
        <v>39</v>
      </c>
      <c r="J24" s="111" t="s">
        <v>326</v>
      </c>
      <c r="K24" s="108"/>
    </row>
    <row r="25" spans="2:11" x14ac:dyDescent="0.15">
      <c r="B25" s="106"/>
      <c r="C25" s="106" t="s">
        <v>64</v>
      </c>
      <c r="D25" s="107" t="s">
        <v>327</v>
      </c>
      <c r="E25" s="107"/>
      <c r="F25" s="107"/>
      <c r="G25" s="141" t="s">
        <v>11</v>
      </c>
      <c r="H25" s="112" t="s">
        <v>328</v>
      </c>
      <c r="I25" s="2" t="s">
        <v>39</v>
      </c>
      <c r="J25" s="112" t="s">
        <v>329</v>
      </c>
      <c r="K25" s="108"/>
    </row>
    <row r="26" spans="2:11" x14ac:dyDescent="0.15">
      <c r="B26" s="106"/>
      <c r="C26" s="106" t="s">
        <v>65</v>
      </c>
      <c r="D26" s="107" t="s">
        <v>330</v>
      </c>
      <c r="E26" s="107"/>
      <c r="F26" s="107"/>
      <c r="G26" s="141" t="s">
        <v>43</v>
      </c>
      <c r="H26" s="112" t="s">
        <v>331</v>
      </c>
      <c r="I26" s="2" t="s">
        <v>44</v>
      </c>
      <c r="J26" s="112" t="s">
        <v>332</v>
      </c>
      <c r="K26" s="108"/>
    </row>
    <row r="27" spans="2:11" x14ac:dyDescent="0.15">
      <c r="B27" s="106"/>
      <c r="C27" s="106"/>
      <c r="D27" s="107"/>
      <c r="E27" s="107"/>
      <c r="F27" s="107"/>
      <c r="G27" s="141"/>
      <c r="H27" s="112"/>
      <c r="I27" s="2"/>
      <c r="J27" s="112"/>
      <c r="K27" s="108"/>
    </row>
    <row r="28" spans="2:11" x14ac:dyDescent="0.15">
      <c r="B28" s="106"/>
      <c r="C28" s="106"/>
      <c r="D28" s="107"/>
      <c r="E28" s="107"/>
      <c r="F28" s="107"/>
      <c r="G28" s="141"/>
      <c r="H28" s="112"/>
      <c r="I28" s="2"/>
      <c r="J28" s="112"/>
      <c r="K28" s="108"/>
    </row>
  </sheetData>
  <mergeCells count="15">
    <mergeCell ref="B18:C18"/>
    <mergeCell ref="E23:F23"/>
    <mergeCell ref="E24:F24"/>
    <mergeCell ref="B17:C17"/>
    <mergeCell ref="B2:C3"/>
    <mergeCell ref="D2:F2"/>
    <mergeCell ref="G2:G3"/>
    <mergeCell ref="H2:K2"/>
    <mergeCell ref="B4:C4"/>
    <mergeCell ref="B5:C5"/>
    <mergeCell ref="B6:B10"/>
    <mergeCell ref="B11:B13"/>
    <mergeCell ref="B14:C14"/>
    <mergeCell ref="B15:C15"/>
    <mergeCell ref="B16:C1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21</vt:i4>
      </vt:variant>
    </vt:vector>
  </HeadingPairs>
  <TitlesOfParts>
    <vt:vector size="45" baseType="lpstr">
      <vt:lpstr>R2.9</vt:lpstr>
      <vt:lpstr>R2.10</vt:lpstr>
      <vt:lpstr>R2.11</vt:lpstr>
      <vt:lpstr>R2.12</vt:lpstr>
      <vt:lpstr>R3.1</vt:lpstr>
      <vt:lpstr>R3.2</vt:lpstr>
      <vt:lpstr>R3.3</vt:lpstr>
      <vt:lpstr>R3.4</vt:lpstr>
      <vt:lpstr>R3.5</vt:lpstr>
      <vt:lpstr>R3.6</vt:lpstr>
      <vt:lpstr>R3.7</vt:lpstr>
      <vt:lpstr>R3.8</vt:lpstr>
      <vt:lpstr>R3.9</vt:lpstr>
      <vt:lpstr>R3.10</vt:lpstr>
      <vt:lpstr>R3.11</vt:lpstr>
      <vt:lpstr>R3.12</vt:lpstr>
      <vt:lpstr>R4.1</vt:lpstr>
      <vt:lpstr>R4.2</vt:lpstr>
      <vt:lpstr>auto(old)</vt:lpstr>
      <vt:lpstr>R3.7.1</vt:lpstr>
      <vt:lpstr>R3.5.1公</vt:lpstr>
      <vt:lpstr>R3.4.1未 </vt:lpstr>
      <vt:lpstr>R3.5.1未old</vt:lpstr>
      <vt:lpstr>Sheet1</vt:lpstr>
      <vt:lpstr>'auto(old)'!Print_Area</vt:lpstr>
      <vt:lpstr>R2.10!Print_Area</vt:lpstr>
      <vt:lpstr>R2.11!Print_Area</vt:lpstr>
      <vt:lpstr>R2.12!Print_Area</vt:lpstr>
      <vt:lpstr>R2.9!Print_Area</vt:lpstr>
      <vt:lpstr>R3.1!Print_Area</vt:lpstr>
      <vt:lpstr>R3.10!Print_Area</vt:lpstr>
      <vt:lpstr>R3.11!Print_Area</vt:lpstr>
      <vt:lpstr>R3.12!Print_Area</vt:lpstr>
      <vt:lpstr>R3.2!Print_Area</vt:lpstr>
      <vt:lpstr>R3.3!Print_Area</vt:lpstr>
      <vt:lpstr>R3.4!Print_Area</vt:lpstr>
      <vt:lpstr>R3.5!Print_Area</vt:lpstr>
      <vt:lpstr>R3.5.1公!Print_Area</vt:lpstr>
      <vt:lpstr>R3.6!Print_Area</vt:lpstr>
      <vt:lpstr>R3.7!Print_Area</vt:lpstr>
      <vt:lpstr>R3.7.1!Print_Area</vt:lpstr>
      <vt:lpstr>R3.8!Print_Area</vt:lpstr>
      <vt:lpstr>R3.9!Print_Area</vt:lpstr>
      <vt:lpstr>R4.1!Print_Area</vt:lpstr>
      <vt:lpstr>R4.2!Print_Area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二階堂 貴人</dc:creator>
  <cp:lastModifiedBy>二階堂 貴人</cp:lastModifiedBy>
  <cp:lastPrinted>2022-02-10T05:50:20Z</cp:lastPrinted>
  <dcterms:created xsi:type="dcterms:W3CDTF">2021-07-05T05:09:18Z</dcterms:created>
  <dcterms:modified xsi:type="dcterms:W3CDTF">2022-02-10T05:50:25Z</dcterms:modified>
</cp:coreProperties>
</file>